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\OneDrive\SCALABISCUP\2018\Documentos\"/>
    </mc:Choice>
  </mc:AlternateContent>
  <xr:revisionPtr revIDLastSave="313" documentId="5F2CAD339F10DF7302C5A50F0872C456C493D605" xr6:coauthVersionLast="24" xr6:coauthVersionMax="24" xr10:uidLastSave="{B7E7DD11-EAEB-4C17-B797-EAAF5BFCF3B2}"/>
  <bookViews>
    <workbookView xWindow="0" yWindow="0" windowWidth="28800" windowHeight="12000" activeTab="1" xr2:uid="{00000000-000D-0000-FFFF-FFFF00000000}"/>
  </bookViews>
  <sheets>
    <sheet name="Definitive Entries" sheetId="1" r:id="rId1"/>
    <sheet name="Meals+Transport+Rooms+Beach Day" sheetId="3" r:id="rId2"/>
    <sheet name="Folha1" sheetId="2" state="hidden" r:id="rId3"/>
  </sheets>
  <definedNames>
    <definedName name="_xlnm.Print_Area" localSheetId="0">'Definitive Entries'!$A$1:$I$86</definedName>
    <definedName name="_xlnm.Print_Area" localSheetId="1">'Meals+Transport+Rooms+Beach Day'!$A$1:$M$101</definedName>
    <definedName name="Z_CBF1606B_28FD_4550_857A_C1F48D26CCA9_.wvu.PrintArea" localSheetId="0" hidden="1">'Definitive Entries'!$A$1:$I$83</definedName>
  </definedNames>
  <calcPr calcId="171026"/>
  <customWorkbookViews>
    <customWorkbookView name="scalabiscup" guid="{CBF1606B-28FD-4550-857A-C1F48D26CCA9}" maximized="1" windowWidth="1920" windowHeight="829" activeSheetId="1"/>
  </customWorkbookViews>
</workbook>
</file>

<file path=xl/calcChain.xml><?xml version="1.0" encoding="utf-8"?>
<calcChain xmlns="http://schemas.openxmlformats.org/spreadsheetml/2006/main">
  <c r="I76" i="1" l="1"/>
  <c r="I75" i="1"/>
  <c r="H75" i="1"/>
  <c r="H76" i="1"/>
  <c r="G76" i="1"/>
  <c r="G75" i="1"/>
  <c r="I73" i="1"/>
  <c r="I72" i="1"/>
  <c r="I70" i="1"/>
  <c r="I69" i="1"/>
  <c r="I67" i="1"/>
  <c r="I66" i="1"/>
  <c r="I64" i="1"/>
  <c r="I63" i="1"/>
  <c r="H63" i="1"/>
  <c r="H64" i="1"/>
  <c r="H66" i="1"/>
  <c r="H67" i="1"/>
  <c r="H69" i="1"/>
  <c r="H70" i="1"/>
  <c r="H72" i="1"/>
  <c r="H73" i="1"/>
  <c r="G73" i="1"/>
  <c r="G72" i="1"/>
  <c r="G70" i="1"/>
  <c r="G69" i="1"/>
  <c r="G67" i="1"/>
  <c r="G66" i="1"/>
  <c r="G64" i="1"/>
  <c r="G63" i="1"/>
  <c r="F63" i="1"/>
  <c r="F64" i="1"/>
  <c r="F66" i="1"/>
  <c r="F67" i="1"/>
  <c r="F69" i="1"/>
  <c r="F70" i="1"/>
  <c r="F75" i="1"/>
  <c r="F76" i="1"/>
  <c r="E63" i="1"/>
  <c r="E64" i="1"/>
  <c r="E66" i="1"/>
  <c r="E67" i="1"/>
  <c r="E69" i="1"/>
  <c r="E70" i="1"/>
  <c r="E72" i="1"/>
  <c r="E73" i="1"/>
  <c r="E75" i="1"/>
  <c r="E76" i="1"/>
  <c r="D76" i="1"/>
  <c r="D75" i="1"/>
  <c r="D73" i="1"/>
  <c r="D72" i="1"/>
  <c r="D70" i="1"/>
  <c r="D69" i="1"/>
  <c r="D67" i="1"/>
  <c r="D66" i="1"/>
  <c r="D64" i="1"/>
  <c r="D63" i="1"/>
  <c r="L59" i="3" l="1"/>
  <c r="L58" i="3"/>
  <c r="L57" i="3"/>
  <c r="L69" i="3"/>
  <c r="L68" i="3"/>
  <c r="L47" i="3"/>
  <c r="L46" i="3"/>
  <c r="L45" i="3"/>
  <c r="L44" i="3"/>
  <c r="L43" i="3"/>
  <c r="L42" i="3"/>
  <c r="L33" i="3"/>
  <c r="L32" i="3"/>
  <c r="L28" i="3"/>
  <c r="L27" i="3"/>
  <c r="L26" i="3"/>
  <c r="L25" i="3"/>
  <c r="L24" i="3"/>
  <c r="L79" i="3" l="1"/>
  <c r="L78" i="3"/>
  <c r="L77" i="3"/>
  <c r="L76" i="3"/>
  <c r="L75" i="3"/>
  <c r="L74" i="3"/>
  <c r="L73" i="3"/>
  <c r="M73" i="3" s="1"/>
  <c r="L64" i="3"/>
  <c r="L63" i="3"/>
  <c r="M63" i="3" s="1"/>
  <c r="I51" i="1"/>
  <c r="H51" i="1"/>
  <c r="G51" i="1"/>
  <c r="F51" i="1"/>
  <c r="E51" i="1"/>
  <c r="D51" i="1"/>
  <c r="M57" i="3" l="1"/>
  <c r="M68" i="3"/>
  <c r="L38" i="3"/>
  <c r="M38" i="3" s="1"/>
  <c r="L39" i="3"/>
  <c r="M39" i="3" s="1"/>
  <c r="L37" i="3"/>
  <c r="M37" i="3" s="1"/>
  <c r="L36" i="3"/>
  <c r="M36" i="3" s="1"/>
  <c r="L54" i="3"/>
  <c r="L53" i="3"/>
  <c r="H82" i="1"/>
  <c r="M42" i="3"/>
  <c r="M32" i="3"/>
  <c r="L4" i="3"/>
  <c r="L5" i="3"/>
  <c r="L6" i="3"/>
  <c r="L15" i="3"/>
  <c r="L16" i="3"/>
  <c r="L17" i="3"/>
  <c r="L18" i="3"/>
  <c r="L51" i="3"/>
  <c r="L52" i="3"/>
  <c r="J91" i="3"/>
  <c r="L7" i="3"/>
  <c r="L96" i="3"/>
  <c r="M51" i="3" l="1"/>
  <c r="M24" i="3"/>
  <c r="M15" i="3"/>
  <c r="M4" i="3"/>
  <c r="F78" i="1"/>
  <c r="I78" i="1"/>
  <c r="E78" i="1"/>
  <c r="D78" i="1"/>
  <c r="H78" i="1"/>
  <c r="G78" i="1"/>
  <c r="H84" i="1" l="1"/>
  <c r="L94" i="3" s="1"/>
  <c r="L93" i="3" l="1"/>
</calcChain>
</file>

<file path=xl/sharedStrings.xml><?xml version="1.0" encoding="utf-8"?>
<sst xmlns="http://schemas.openxmlformats.org/spreadsheetml/2006/main" count="219" uniqueCount="145">
  <si>
    <t>Individual and Team International Competition</t>
  </si>
  <si>
    <t>Individual Trampoline, Double-mini Trampoline &amp; Tumbling</t>
  </si>
  <si>
    <t>DEFENITIVE ENTRIE</t>
  </si>
  <si>
    <t>Club/Federation</t>
  </si>
  <si>
    <t>Name</t>
  </si>
  <si>
    <t>Adress</t>
  </si>
  <si>
    <t>Post Code</t>
  </si>
  <si>
    <t>Country</t>
  </si>
  <si>
    <t>E-mail</t>
  </si>
  <si>
    <t>Phone</t>
  </si>
  <si>
    <t>Participants</t>
  </si>
  <si>
    <t>Gymnasts</t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</si>
  <si>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TRA</t>
    </r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</si>
  <si>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DMT</t>
    </r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</si>
  <si>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TUM</t>
    </r>
  </si>
  <si>
    <t>TRA+DMT</t>
  </si>
  <si>
    <t>DMT+TUM</t>
  </si>
  <si>
    <t>TRA+DMT
+TUM</t>
  </si>
  <si>
    <t>M</t>
  </si>
  <si>
    <t>F</t>
  </si>
  <si>
    <t>Total</t>
  </si>
  <si>
    <t>Others</t>
  </si>
  <si>
    <t>Coachs</t>
  </si>
  <si>
    <t>Delegates</t>
  </si>
  <si>
    <t>Judges</t>
  </si>
  <si>
    <t>Fees</t>
  </si>
  <si>
    <t>Gymnasts Fees</t>
  </si>
  <si>
    <t>Other Fees</t>
  </si>
  <si>
    <t>Number of missing judges</t>
  </si>
  <si>
    <t>TOTAL FEES:</t>
  </si>
  <si>
    <t>TRANSPORTATION</t>
  </si>
  <si>
    <t>€</t>
  </si>
  <si>
    <t>TRANSPORT PER PAX</t>
  </si>
  <si>
    <t>Parcial</t>
  </si>
  <si>
    <t>Santarém Train Station Tranfer</t>
  </si>
  <si>
    <t>(inclued all trips Hotel/Sports Hall/Swiming pool, according with timetable)</t>
  </si>
  <si>
    <t>Accommodation &amp; Meals</t>
  </si>
  <si>
    <t>Meals</t>
  </si>
  <si>
    <t>MEALS &amp; FAREWELL PARTY PER PAX</t>
  </si>
  <si>
    <t>Lunch</t>
  </si>
  <si>
    <t>Dinner</t>
  </si>
  <si>
    <t>Lunch + Dinner</t>
  </si>
  <si>
    <t>Farewell Party (with dinner)</t>
  </si>
  <si>
    <t>Accommodations</t>
  </si>
  <si>
    <t>€ p/ Room</t>
  </si>
  <si>
    <t>SANTARÉM HOTEL
****</t>
  </si>
  <si>
    <r>
      <t>Single</t>
    </r>
    <r>
      <rPr>
        <sz val="11"/>
        <color theme="1"/>
        <rFont val="Calibri"/>
        <family val="2"/>
        <scheme val="minor"/>
      </rPr>
      <t xml:space="preserve">
€ 52</t>
    </r>
  </si>
  <si>
    <r>
      <rPr>
        <b/>
        <sz val="11"/>
        <color theme="1"/>
        <rFont val="Calibri"/>
        <family val="2"/>
        <scheme val="minor"/>
      </rPr>
      <t>Twin</t>
    </r>
    <r>
      <rPr>
        <sz val="11"/>
        <color theme="1"/>
        <rFont val="Calibri"/>
        <family val="2"/>
        <scheme val="minor"/>
      </rPr>
      <t xml:space="preserve">
€ 63</t>
    </r>
  </si>
  <si>
    <r>
      <rPr>
        <b/>
        <sz val="11"/>
        <color theme="1"/>
        <rFont val="Calibri"/>
        <family val="2"/>
        <scheme val="minor"/>
      </rPr>
      <t>Quint*</t>
    </r>
    <r>
      <rPr>
        <sz val="11"/>
        <color theme="1"/>
        <rFont val="Calibri"/>
        <family val="2"/>
        <scheme val="minor"/>
      </rPr>
      <t xml:space="preserve">
€ 130</t>
    </r>
  </si>
  <si>
    <t>HOTEL UMO *** - Bed and Breakfast</t>
  </si>
  <si>
    <t>HOTEL UMU
***</t>
  </si>
  <si>
    <t>HOTEL VITÓRIA ** - Bed and Breakfast</t>
  </si>
  <si>
    <r>
      <t>HOTEL VITÓRIA</t>
    </r>
    <r>
      <rPr>
        <sz val="11"/>
        <color theme="1"/>
        <rFont val="Calibri"/>
        <family val="2"/>
        <scheme val="minor"/>
      </rPr>
      <t xml:space="preserve">
**</t>
    </r>
  </si>
  <si>
    <t>N1 Hostel - Bed and Breakfast</t>
  </si>
  <si>
    <t>N1 HOTEL</t>
  </si>
  <si>
    <t xml:space="preserve">Hostel </t>
  </si>
  <si>
    <t>Appart.
2 beds + sofa (2pax)</t>
  </si>
  <si>
    <t>Appart.
4 beds + sofa (2pax)</t>
  </si>
  <si>
    <r>
      <t xml:space="preserve">6 pax
</t>
    </r>
    <r>
      <rPr>
        <sz val="11"/>
        <color theme="1"/>
        <rFont val="Calibri"/>
        <family val="2"/>
        <scheme val="minor"/>
      </rPr>
      <t>€ 150</t>
    </r>
  </si>
  <si>
    <t>Suites</t>
  </si>
  <si>
    <t>Santarém Hostel - Bed and Breakfast</t>
  </si>
  <si>
    <t>Santarém Hostel</t>
  </si>
  <si>
    <r>
      <rPr>
        <b/>
        <sz val="11"/>
        <color theme="1"/>
        <rFont val="Calibri"/>
        <family val="2"/>
        <scheme val="minor"/>
      </rPr>
      <t>Single</t>
    </r>
    <r>
      <rPr>
        <sz val="11"/>
        <color theme="1"/>
        <rFont val="Calibri"/>
        <family val="2"/>
        <scheme val="minor"/>
      </rPr>
      <t xml:space="preserve">
€ 36</t>
    </r>
  </si>
  <si>
    <r>
      <rPr>
        <b/>
        <sz val="11"/>
        <color theme="1"/>
        <rFont val="Calibri"/>
        <family val="2"/>
        <scheme val="minor"/>
      </rPr>
      <t>Double</t>
    </r>
    <r>
      <rPr>
        <sz val="11"/>
        <color theme="1"/>
        <rFont val="Calibri"/>
        <family val="2"/>
        <scheme val="minor"/>
      </rPr>
      <t xml:space="preserve">
€ 48</t>
    </r>
  </si>
  <si>
    <t>Sunday Beach Day</t>
  </si>
  <si>
    <t>PACK</t>
  </si>
  <si>
    <t>Includes:</t>
  </si>
  <si>
    <t>PRICE</t>
  </si>
  <si>
    <t>NUMBER OF PERSONS</t>
  </si>
  <si>
    <t>BASIC</t>
  </si>
  <si>
    <t>Bus + Luch pack + Beach Activities</t>
  </si>
  <si>
    <t>SURF RENTAL</t>
  </si>
  <si>
    <t>BASIC + 120 min Surf board and Suit Rental</t>
  </si>
  <si>
    <t>SURF CLASS</t>
  </si>
  <si>
    <t>BASIC + 90  min Surf Class</t>
  </si>
  <si>
    <t>Extra Rental</t>
  </si>
  <si>
    <t>extra 120 min rental</t>
  </si>
  <si>
    <t>Extra Class</t>
  </si>
  <si>
    <t>extra 90 min class</t>
  </si>
  <si>
    <t>TOTAL</t>
  </si>
  <si>
    <t>TOTAL TO BE PAID</t>
  </si>
  <si>
    <t>TOTAL TO BE PAID UPON DEFFINITIVE ENTRIES</t>
  </si>
  <si>
    <t>Date</t>
  </si>
  <si>
    <t>Signature</t>
  </si>
  <si>
    <t>Please, send form to</t>
  </si>
  <si>
    <t>scalabiscup@scalabiscup.com</t>
  </si>
  <si>
    <t>Group Suites *</t>
  </si>
  <si>
    <t>* Includes 3 toilets and 3 showers in the room</t>
  </si>
  <si>
    <t xml:space="preserve">* 2 individual beds + divans or mats. The mats are iqual to the ones at the beds. </t>
  </si>
  <si>
    <r>
      <rPr>
        <b/>
        <sz val="11"/>
        <color theme="1"/>
        <rFont val="Calibri"/>
        <family val="2"/>
        <scheme val="minor"/>
      </rPr>
      <t>Quad</t>
    </r>
    <r>
      <rPr>
        <sz val="11"/>
        <color theme="1"/>
        <rFont val="Calibri"/>
        <family val="2"/>
        <scheme val="minor"/>
      </rPr>
      <t xml:space="preserve">
€ 80</t>
    </r>
  </si>
  <si>
    <r>
      <t xml:space="preserve">Bed in multi room
</t>
    </r>
    <r>
      <rPr>
        <sz val="11"/>
        <color theme="1"/>
        <rFont val="Calibri"/>
        <family val="2"/>
        <scheme val="minor"/>
      </rPr>
      <t>18€</t>
    </r>
  </si>
  <si>
    <t>Shared WC. Basic Breakfast</t>
  </si>
  <si>
    <t>Vale dos Reis</t>
  </si>
  <si>
    <r>
      <rPr>
        <b/>
        <sz val="11"/>
        <color theme="1"/>
        <rFont val="Calibri"/>
        <family val="2"/>
        <scheme val="minor"/>
      </rPr>
      <t>Twin</t>
    </r>
    <r>
      <rPr>
        <sz val="11"/>
        <color theme="1"/>
        <rFont val="Calibri"/>
        <family val="2"/>
        <scheme val="minor"/>
      </rPr>
      <t xml:space="preserve">
€ 55</t>
    </r>
  </si>
  <si>
    <r>
      <rPr>
        <b/>
        <sz val="11"/>
        <color theme="1"/>
        <rFont val="Calibri"/>
        <family val="2"/>
        <scheme val="minor"/>
      </rPr>
      <t>Triple</t>
    </r>
    <r>
      <rPr>
        <sz val="11"/>
        <color theme="1"/>
        <rFont val="Calibri"/>
        <family val="2"/>
        <scheme val="minor"/>
      </rPr>
      <t xml:space="preserve">
€ 82</t>
    </r>
  </si>
  <si>
    <t>Note: No breakfast included</t>
  </si>
  <si>
    <t>Note: Not suitable to add to "4 Days Pass" or "Full Pass"</t>
  </si>
  <si>
    <r>
      <t xml:space="preserve">Hotel Quinta
das Pratas ***
</t>
    </r>
    <r>
      <rPr>
        <sz val="8"/>
        <color theme="1"/>
        <rFont val="Calibri"/>
        <family val="2"/>
        <scheme val="minor"/>
      </rPr>
      <t>(Cartaxo -13km from Santarém)</t>
    </r>
    <r>
      <rPr>
        <sz val="11"/>
        <color theme="1"/>
        <rFont val="Calibri"/>
        <family val="2"/>
        <scheme val="minor"/>
      </rPr>
      <t xml:space="preserve">
15 min driving</t>
    </r>
  </si>
  <si>
    <t>HOTEL QUINTA DAS PRATAS ***</t>
  </si>
  <si>
    <t>VALE DOS REIS</t>
  </si>
  <si>
    <t>TAGUS HOSTEL (Hostel)  - Bed and Breakfast</t>
  </si>
  <si>
    <t>Quinta dos Anjos</t>
  </si>
  <si>
    <t>House 1</t>
  </si>
  <si>
    <t>Doble
70€</t>
  </si>
  <si>
    <t>House 2</t>
  </si>
  <si>
    <t>Twin
70€</t>
  </si>
  <si>
    <t>House 3</t>
  </si>
  <si>
    <t>Country House</t>
  </si>
  <si>
    <r>
      <t>Santarém, Portugal - From 12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to 14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of July, 2018</t>
    </r>
  </si>
  <si>
    <r>
      <t>DEADLINE: 15</t>
    </r>
    <r>
      <rPr>
        <b/>
        <vertAlign val="superscript"/>
        <sz val="11"/>
        <rFont val="Calibri"/>
        <family val="2"/>
        <scheme val="minor"/>
      </rPr>
      <t>th</t>
    </r>
    <r>
      <rPr>
        <b/>
        <sz val="11"/>
        <rFont val="Calibri"/>
        <family val="2"/>
        <scheme val="minor"/>
      </rPr>
      <t xml:space="preserve"> of APRIL, 2018</t>
    </r>
  </si>
  <si>
    <t>U13</t>
  </si>
  <si>
    <t>Born in 2006, 2007 and 2008</t>
  </si>
  <si>
    <t>U15</t>
  </si>
  <si>
    <t>Born in 2004 and 2005</t>
  </si>
  <si>
    <t>U17 (U18 at TUM)</t>
  </si>
  <si>
    <t>Born in 2002 and 2003 (+ 2001 at TUM)</t>
  </si>
  <si>
    <t>U20</t>
  </si>
  <si>
    <t>There will be no U20 at TUM</t>
  </si>
  <si>
    <t>Born between 1999 and 2001</t>
  </si>
  <si>
    <t>Open - FIG EVENT</t>
  </si>
  <si>
    <t>Born in 2001 and before</t>
  </si>
  <si>
    <r>
      <t xml:space="preserve">4 Days Pass
</t>
    </r>
    <r>
      <rPr>
        <sz val="8"/>
        <color theme="1"/>
        <rFont val="Calibri"/>
        <family val="2"/>
        <scheme val="minor"/>
      </rPr>
      <t>11th to 14th of July</t>
    </r>
  </si>
  <si>
    <t>Full Week Pass</t>
  </si>
  <si>
    <r>
      <t xml:space="preserve">LX Airport Transfer 
</t>
    </r>
    <r>
      <rPr>
        <sz val="8"/>
        <color theme="1"/>
        <rFont val="Calibri"/>
        <family val="2"/>
        <scheme val="minor"/>
      </rPr>
      <t>(both ways included)</t>
    </r>
  </si>
  <si>
    <t>Tagus Host</t>
  </si>
  <si>
    <r>
      <t>Single</t>
    </r>
    <r>
      <rPr>
        <sz val="11"/>
        <color theme="1"/>
        <rFont val="Calibri"/>
        <family val="2"/>
        <scheme val="minor"/>
      </rPr>
      <t xml:space="preserve">
€ 58</t>
    </r>
  </si>
  <si>
    <r>
      <rPr>
        <b/>
        <sz val="11"/>
        <color theme="1"/>
        <rFont val="Calibri"/>
        <family val="2"/>
        <scheme val="minor"/>
      </rPr>
      <t>Twin</t>
    </r>
    <r>
      <rPr>
        <sz val="11"/>
        <color theme="1"/>
        <rFont val="Calibri"/>
        <family val="2"/>
        <scheme val="minor"/>
      </rPr>
      <t xml:space="preserve">
€ 65</t>
    </r>
  </si>
  <si>
    <r>
      <rPr>
        <b/>
        <sz val="11"/>
        <color theme="1"/>
        <rFont val="Calibri"/>
        <family val="2"/>
        <scheme val="minor"/>
      </rPr>
      <t>Triple*</t>
    </r>
    <r>
      <rPr>
        <sz val="11"/>
        <color theme="1"/>
        <rFont val="Calibri"/>
        <family val="2"/>
        <scheme val="minor"/>
      </rPr>
      <t xml:space="preserve">
€ 80</t>
    </r>
  </si>
  <si>
    <r>
      <rPr>
        <b/>
        <sz val="11"/>
        <color theme="1"/>
        <rFont val="Calibri"/>
        <family val="2"/>
        <scheme val="minor"/>
      </rPr>
      <t>Quad*</t>
    </r>
    <r>
      <rPr>
        <sz val="11"/>
        <color theme="1"/>
        <rFont val="Calibri"/>
        <family val="2"/>
        <scheme val="minor"/>
      </rPr>
      <t xml:space="preserve">
€ 110</t>
    </r>
  </si>
  <si>
    <r>
      <rPr>
        <b/>
        <sz val="11"/>
        <color theme="1"/>
        <rFont val="Calibri"/>
        <family val="2"/>
        <scheme val="minor"/>
      </rPr>
      <t>Triple*</t>
    </r>
    <r>
      <rPr>
        <sz val="11"/>
        <color theme="1"/>
        <rFont val="Calibri"/>
        <family val="2"/>
        <scheme val="minor"/>
      </rPr>
      <t xml:space="preserve">
€ 87</t>
    </r>
  </si>
  <si>
    <r>
      <rPr>
        <b/>
        <sz val="11"/>
        <color theme="1"/>
        <rFont val="Calibri"/>
        <family val="2"/>
        <scheme val="minor"/>
      </rPr>
      <t>Quad*</t>
    </r>
    <r>
      <rPr>
        <sz val="11"/>
        <color theme="1"/>
        <rFont val="Calibri"/>
        <family val="2"/>
        <scheme val="minor"/>
      </rPr>
      <t xml:space="preserve">
€ 116</t>
    </r>
  </si>
  <si>
    <r>
      <rPr>
        <b/>
        <sz val="11"/>
        <color theme="1"/>
        <rFont val="Calibri"/>
        <family val="2"/>
        <scheme val="minor"/>
      </rPr>
      <t>Double</t>
    </r>
    <r>
      <rPr>
        <sz val="11"/>
        <color theme="1"/>
        <rFont val="Calibri"/>
        <family val="2"/>
        <scheme val="minor"/>
      </rPr>
      <t xml:space="preserve">
€ 58</t>
    </r>
  </si>
  <si>
    <r>
      <rPr>
        <b/>
        <sz val="11"/>
        <color theme="1"/>
        <rFont val="Calibri"/>
        <family val="2"/>
        <scheme val="minor"/>
      </rPr>
      <t>Twin</t>
    </r>
    <r>
      <rPr>
        <sz val="11"/>
        <color theme="1"/>
        <rFont val="Calibri"/>
        <family val="2"/>
        <scheme val="minor"/>
      </rPr>
      <t xml:space="preserve">
€ 58</t>
    </r>
  </si>
  <si>
    <r>
      <t>4 Bed Room</t>
    </r>
    <r>
      <rPr>
        <sz val="11"/>
        <color theme="1"/>
        <rFont val="Calibri"/>
        <family val="2"/>
        <scheme val="minor"/>
      </rPr>
      <t xml:space="preserve">
€ 78</t>
    </r>
  </si>
  <si>
    <r>
      <t>8 Bed Room</t>
    </r>
    <r>
      <rPr>
        <sz val="11"/>
        <color theme="1"/>
        <rFont val="Calibri"/>
        <family val="2"/>
        <scheme val="minor"/>
      </rPr>
      <t xml:space="preserve">
€ 156</t>
    </r>
  </si>
  <si>
    <r>
      <t xml:space="preserve">4 pax
</t>
    </r>
    <r>
      <rPr>
        <sz val="11"/>
        <color theme="1"/>
        <rFont val="Calibri"/>
        <family val="2"/>
        <scheme val="minor"/>
      </rPr>
      <t>€ 132</t>
    </r>
  </si>
  <si>
    <r>
      <t xml:space="preserve">2 Pax
</t>
    </r>
    <r>
      <rPr>
        <sz val="11"/>
        <color theme="1"/>
        <rFont val="Calibri"/>
        <family val="2"/>
        <scheme val="minor"/>
      </rPr>
      <t>€ 70</t>
    </r>
  </si>
  <si>
    <r>
      <t xml:space="preserve">8 pax
</t>
    </r>
    <r>
      <rPr>
        <sz val="11"/>
        <color theme="1"/>
        <rFont val="Calibri"/>
        <family val="2"/>
        <scheme val="minor"/>
      </rPr>
      <t>€ 205</t>
    </r>
  </si>
  <si>
    <r>
      <rPr>
        <b/>
        <sz val="11"/>
        <color theme="1"/>
        <rFont val="Calibri"/>
        <family val="2"/>
        <scheme val="minor"/>
      </rPr>
      <t>Twin</t>
    </r>
    <r>
      <rPr>
        <sz val="11"/>
        <color theme="1"/>
        <rFont val="Calibri"/>
        <family val="2"/>
        <scheme val="minor"/>
      </rPr>
      <t xml:space="preserve">
€ 53</t>
    </r>
  </si>
  <si>
    <r>
      <rPr>
        <b/>
        <sz val="11"/>
        <color theme="1"/>
        <rFont val="Calibri"/>
        <family val="2"/>
        <scheme val="minor"/>
      </rPr>
      <t>Triple</t>
    </r>
    <r>
      <rPr>
        <sz val="11"/>
        <color theme="1"/>
        <rFont val="Calibri"/>
        <family val="2"/>
        <scheme val="minor"/>
      </rPr>
      <t xml:space="preserve">
€ 72</t>
    </r>
  </si>
  <si>
    <r>
      <t>Single</t>
    </r>
    <r>
      <rPr>
        <sz val="11"/>
        <color theme="1"/>
        <rFont val="Calibri"/>
        <family val="2"/>
        <scheme val="minor"/>
      </rPr>
      <t xml:space="preserve">
€ 39</t>
    </r>
  </si>
  <si>
    <r>
      <rPr>
        <b/>
        <sz val="11"/>
        <color theme="1"/>
        <rFont val="Calibri"/>
        <family val="2"/>
        <scheme val="minor"/>
      </rPr>
      <t>Twin</t>
    </r>
    <r>
      <rPr>
        <sz val="11"/>
        <color theme="1"/>
        <rFont val="Calibri"/>
        <family val="2"/>
        <scheme val="minor"/>
      </rPr>
      <t xml:space="preserve">
€ 44</t>
    </r>
  </si>
  <si>
    <r>
      <rPr>
        <b/>
        <sz val="11"/>
        <color theme="1"/>
        <rFont val="Calibri"/>
        <family val="2"/>
        <scheme val="minor"/>
      </rPr>
      <t>Triple</t>
    </r>
    <r>
      <rPr>
        <sz val="11"/>
        <color theme="1"/>
        <rFont val="Calibri"/>
        <family val="2"/>
        <scheme val="minor"/>
      </rPr>
      <t xml:space="preserve">
€ 62</t>
    </r>
  </si>
  <si>
    <r>
      <rPr>
        <b/>
        <sz val="11"/>
        <color theme="1"/>
        <rFont val="Calibri"/>
        <family val="2"/>
        <scheme val="minor"/>
      </rPr>
      <t xml:space="preserve">Account Name: </t>
    </r>
    <r>
      <rPr>
        <sz val="11"/>
        <color theme="1"/>
        <rFont val="Calibri"/>
        <family val="2"/>
        <scheme val="minor"/>
      </rPr>
      <t xml:space="preserve">GIMNO CLUBE SANTARÉM
</t>
    </r>
    <r>
      <rPr>
        <b/>
        <sz val="11"/>
        <color theme="1"/>
        <rFont val="Calibri"/>
        <family val="2"/>
        <scheme val="minor"/>
      </rPr>
      <t xml:space="preserve">Bank Name: </t>
    </r>
    <r>
      <rPr>
        <sz val="11"/>
        <color theme="1"/>
        <rFont val="Calibri"/>
        <family val="2"/>
        <scheme val="minor"/>
      </rPr>
      <t xml:space="preserve">Banco BIC
</t>
    </r>
    <r>
      <rPr>
        <b/>
        <sz val="11"/>
        <color theme="1"/>
        <rFont val="Calibri"/>
        <family val="2"/>
        <scheme val="minor"/>
      </rPr>
      <t>Agency Name:</t>
    </r>
    <r>
      <rPr>
        <sz val="11"/>
        <color theme="1"/>
        <rFont val="Calibri"/>
        <family val="2"/>
        <scheme val="minor"/>
      </rPr>
      <t xml:space="preserve"> Santarém
</t>
    </r>
    <r>
      <rPr>
        <b/>
        <sz val="11"/>
        <color theme="1"/>
        <rFont val="Calibri"/>
        <family val="2"/>
        <scheme val="minor"/>
      </rPr>
      <t>NIB:</t>
    </r>
    <r>
      <rPr>
        <sz val="11"/>
        <color theme="1"/>
        <rFont val="Calibri"/>
        <family val="2"/>
        <scheme val="minor"/>
      </rPr>
      <t xml:space="preserve"> 007900006499154710253
</t>
    </r>
    <r>
      <rPr>
        <b/>
        <sz val="11"/>
        <color theme="1"/>
        <rFont val="Calibri"/>
        <family val="2"/>
        <scheme val="minor"/>
      </rPr>
      <t xml:space="preserve">IBAN: </t>
    </r>
    <r>
      <rPr>
        <sz val="11"/>
        <color theme="1"/>
        <rFont val="Calibri"/>
        <family val="2"/>
        <scheme val="minor"/>
      </rPr>
      <t xml:space="preserve">PT50 007900006499154710253
</t>
    </r>
    <r>
      <rPr>
        <b/>
        <sz val="11"/>
        <color theme="1"/>
        <rFont val="Calibri"/>
        <family val="2"/>
        <scheme val="minor"/>
      </rPr>
      <t>Swift Code:</t>
    </r>
    <r>
      <rPr>
        <sz val="11"/>
        <color theme="1"/>
        <rFont val="Calibri"/>
        <family val="2"/>
        <scheme val="minor"/>
      </rPr>
      <t xml:space="preserve"> BPNPPTPL
</t>
    </r>
    <r>
      <rPr>
        <b/>
        <sz val="11"/>
        <color theme="1"/>
        <rFont val="Calibri"/>
        <family val="2"/>
        <scheme val="minor"/>
      </rPr>
      <t xml:space="preserve">Reference: </t>
    </r>
    <r>
      <rPr>
        <sz val="11"/>
        <color theme="1"/>
        <rFont val="Calibri"/>
        <family val="2"/>
        <scheme val="minor"/>
      </rPr>
      <t>SCALABISCUP 2018</t>
    </r>
  </si>
  <si>
    <t>SANTARÉM HOTEL **** - Bed and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</si>
</sst>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rgb="FF009900"/>
        <bgColor theme="0" tint="-0.14993743705557422"/>
      </patternFill>
    </fill>
    <fill>
      <patternFill patternType="solid">
        <fgColor rgb="FF009900"/>
        <bgColor indexed="64"/>
      </patternFill>
    </fill>
    <fill>
      <patternFill patternType="solid">
        <fgColor rgb="FF33CC33"/>
        <bgColor indexed="64"/>
      </patternFill>
    </fill>
    <fill>
      <patternFill patternType="lightTrellis">
        <fgColor rgb="FF009900"/>
      </patternFill>
    </fill>
    <fill>
      <patternFill patternType="solid">
        <fgColor rgb="FF99CC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164" fontId="0" fillId="0" borderId="3" xfId="2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 applyProtection="1">
      <alignment horizontal="center" vertical="center"/>
      <protection locked="0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/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Protection="1">
      <protection locked="0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6" fontId="2" fillId="0" borderId="3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5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3" xfId="2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>
      <alignment horizontal="center"/>
    </xf>
    <xf numFmtId="0" fontId="2" fillId="8" borderId="3" xfId="0" applyNumberFormat="1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 vertical="center"/>
    </xf>
    <xf numFmtId="16" fontId="0" fillId="7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/>
    </xf>
    <xf numFmtId="0" fontId="0" fillId="9" borderId="3" xfId="0" applyFont="1" applyFill="1" applyBorder="1" applyAlignment="1">
      <alignment vertical="center"/>
    </xf>
    <xf numFmtId="16" fontId="0" fillId="9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3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8" fillId="8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9" borderId="11" xfId="0" applyFont="1" applyFill="1" applyBorder="1" applyAlignment="1">
      <alignment horizontal="center"/>
    </xf>
    <xf numFmtId="0" fontId="0" fillId="9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16" fontId="0" fillId="9" borderId="11" xfId="0" applyNumberFormat="1" applyFont="1" applyFill="1" applyBorder="1" applyAlignment="1">
      <alignment horizontal="center" vertical="center"/>
    </xf>
    <xf numFmtId="16" fontId="0" fillId="9" borderId="6" xfId="0" applyNumberFormat="1" applyFont="1" applyFill="1" applyBorder="1" applyAlignment="1">
      <alignment horizontal="center" vertical="center"/>
    </xf>
    <xf numFmtId="16" fontId="0" fillId="9" borderId="7" xfId="0" applyNumberFormat="1" applyFont="1" applyFill="1" applyBorder="1" applyAlignment="1">
      <alignment horizontal="center" vertical="center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wrapText="1"/>
    </xf>
    <xf numFmtId="164" fontId="0" fillId="0" borderId="16" xfId="0" applyNumberFormat="1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10" fillId="4" borderId="13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4" fontId="0" fillId="2" borderId="0" xfId="0" applyNumberFormat="1" applyFont="1" applyFill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5" fillId="0" borderId="1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3">
    <cellStyle name="Hiperligação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669900"/>
      <color rgb="FF99CC00"/>
      <color rgb="FF33CC33"/>
      <color rgb="FF009900"/>
      <color rgb="FF008000"/>
      <color rgb="FFFFCC66"/>
      <color rgb="FFF6E460"/>
      <color rgb="FFFFFF66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250327</xdr:colOff>
      <xdr:row>0</xdr:row>
      <xdr:rowOff>51078</xdr:rowOff>
    </xdr:from>
    <xdr:to>
      <xdr:col>5</xdr:col>
      <xdr:colOff>516702</xdr:colOff>
      <xdr:row>7</xdr:row>
      <xdr:rowOff>141169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227" y="51078"/>
          <a:ext cx="1676075" cy="1423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alabiscup@scalabiscup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</sheetPr>
  <dimension ref="A9:I136"/>
  <sheetViews>
    <sheetView showGridLines="0" topLeftCell="A7" zoomScaleNormal="100" workbookViewId="0">
      <selection activeCell="D40" sqref="D40"/>
    </sheetView>
  </sheetViews>
  <sheetFormatPr defaultRowHeight="15" x14ac:dyDescent="0.25"/>
  <cols>
    <col min="1" max="2" width="11.5703125" customWidth="1"/>
    <col min="3" max="4" width="10.5703125" customWidth="1"/>
    <col min="5" max="6" width="10.5703125" style="2" customWidth="1"/>
    <col min="7" max="7" width="10.5703125" customWidth="1"/>
    <col min="8" max="9" width="10.5703125" style="2" customWidth="1"/>
    <col min="10" max="10" width="9.5703125" customWidth="1"/>
  </cols>
  <sheetData>
    <row r="9" spans="1:9" ht="15.75" x14ac:dyDescent="0.25">
      <c r="A9" s="75" t="s">
        <v>0</v>
      </c>
      <c r="B9" s="75"/>
      <c r="C9" s="75"/>
      <c r="D9" s="75"/>
      <c r="E9" s="75"/>
      <c r="F9" s="75"/>
      <c r="G9" s="75"/>
      <c r="H9" s="75"/>
      <c r="I9" s="75"/>
    </row>
    <row r="10" spans="1:9" ht="15.75" x14ac:dyDescent="0.25">
      <c r="A10" s="76" t="s">
        <v>1</v>
      </c>
      <c r="B10" s="76"/>
      <c r="C10" s="76"/>
      <c r="D10" s="76"/>
      <c r="E10" s="76"/>
      <c r="F10" s="76"/>
      <c r="G10" s="76"/>
      <c r="H10" s="76"/>
      <c r="I10" s="76"/>
    </row>
    <row r="11" spans="1:9" ht="18" x14ac:dyDescent="0.25">
      <c r="A11" s="77" t="s">
        <v>108</v>
      </c>
      <c r="B11" s="77"/>
      <c r="C11" s="77"/>
      <c r="D11" s="77"/>
      <c r="E11" s="77"/>
      <c r="F11" s="77"/>
      <c r="G11" s="77"/>
      <c r="H11" s="77"/>
      <c r="I11" s="77"/>
    </row>
    <row r="13" spans="1:9" x14ac:dyDescent="0.25">
      <c r="A13" s="90" t="s">
        <v>2</v>
      </c>
      <c r="B13" s="90"/>
      <c r="C13" s="90"/>
      <c r="D13" s="90"/>
      <c r="E13" s="90"/>
      <c r="F13" s="90"/>
      <c r="G13" s="90"/>
      <c r="H13" s="90"/>
      <c r="I13" s="90"/>
    </row>
    <row r="14" spans="1:9" ht="17.25" x14ac:dyDescent="0.25">
      <c r="A14" s="91" t="s">
        <v>109</v>
      </c>
      <c r="B14" s="91"/>
      <c r="C14" s="91"/>
      <c r="D14" s="91"/>
      <c r="E14" s="91"/>
      <c r="F14" s="91"/>
      <c r="G14" s="91"/>
      <c r="H14" s="91"/>
      <c r="I14" s="91"/>
    </row>
    <row r="17" spans="1:9" x14ac:dyDescent="0.25">
      <c r="A17" s="88" t="s">
        <v>3</v>
      </c>
      <c r="B17" s="88"/>
      <c r="C17" s="88"/>
      <c r="D17" s="88"/>
      <c r="E17" s="88"/>
      <c r="F17" s="88"/>
      <c r="G17" s="88"/>
      <c r="H17" s="88"/>
      <c r="I17" s="88"/>
    </row>
    <row r="18" spans="1:9" x14ac:dyDescent="0.25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25">
      <c r="A19" s="8" t="s">
        <v>4</v>
      </c>
      <c r="B19" s="89"/>
      <c r="C19" s="89"/>
      <c r="D19" s="89"/>
      <c r="E19" s="89"/>
      <c r="F19" s="89"/>
      <c r="G19" s="89"/>
      <c r="H19" s="89"/>
      <c r="I19" s="89"/>
    </row>
    <row r="20" spans="1:9" ht="5.25" customHeight="1" x14ac:dyDescent="0.25">
      <c r="A20" s="8"/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8" t="s">
        <v>5</v>
      </c>
      <c r="B21" s="89"/>
      <c r="C21" s="89"/>
      <c r="D21" s="89"/>
      <c r="E21" s="89"/>
      <c r="F21" s="89"/>
      <c r="G21" s="89"/>
      <c r="H21" s="89"/>
      <c r="I21" s="89"/>
    </row>
    <row r="22" spans="1:9" ht="5.25" customHeight="1" x14ac:dyDescent="0.25">
      <c r="A22" s="8"/>
      <c r="B22" s="9"/>
      <c r="C22" s="9"/>
      <c r="D22" s="9"/>
      <c r="E22" s="9"/>
      <c r="F22" s="9"/>
      <c r="G22" s="9"/>
      <c r="H22" s="9"/>
      <c r="I22" s="9"/>
    </row>
    <row r="23" spans="1:9" x14ac:dyDescent="0.25">
      <c r="A23" s="8" t="s">
        <v>6</v>
      </c>
      <c r="B23" s="89"/>
      <c r="C23" s="89"/>
      <c r="D23" s="8"/>
      <c r="E23" s="9"/>
      <c r="F23" s="9" t="s">
        <v>7</v>
      </c>
      <c r="G23" s="89"/>
      <c r="H23" s="89"/>
      <c r="I23" s="89"/>
    </row>
    <row r="24" spans="1:9" ht="5.25" customHeight="1" x14ac:dyDescent="0.25">
      <c r="A24" s="8"/>
      <c r="B24" s="8"/>
      <c r="C24" s="8"/>
      <c r="D24" s="8"/>
      <c r="E24" s="9"/>
      <c r="F24" s="9"/>
      <c r="G24" s="8"/>
      <c r="H24" s="9"/>
      <c r="I24" s="9"/>
    </row>
    <row r="25" spans="1:9" x14ac:dyDescent="0.25">
      <c r="A25" s="8" t="s">
        <v>8</v>
      </c>
      <c r="B25" s="89"/>
      <c r="C25" s="89"/>
      <c r="D25" s="89"/>
      <c r="E25" s="89"/>
      <c r="F25" s="89"/>
      <c r="G25" s="89"/>
      <c r="H25" s="89"/>
      <c r="I25" s="89"/>
    </row>
    <row r="26" spans="1:9" ht="5.25" customHeight="1" x14ac:dyDescent="0.25">
      <c r="A26" s="8"/>
      <c r="B26" s="9"/>
      <c r="C26" s="9"/>
      <c r="D26" s="9"/>
      <c r="E26" s="9"/>
      <c r="F26" s="9"/>
      <c r="G26" s="9"/>
      <c r="H26" s="9"/>
      <c r="I26" s="9"/>
    </row>
    <row r="27" spans="1:9" x14ac:dyDescent="0.25">
      <c r="A27" s="8" t="s">
        <v>9</v>
      </c>
      <c r="B27" s="89"/>
      <c r="C27" s="89"/>
      <c r="D27" s="89"/>
      <c r="E27" s="89"/>
      <c r="F27" s="89"/>
      <c r="G27" s="89"/>
      <c r="H27" s="89"/>
      <c r="I27" s="89"/>
    </row>
    <row r="28" spans="1:9" ht="5.25" customHeight="1" x14ac:dyDescent="0.25">
      <c r="A28" s="8"/>
      <c r="B28" s="8"/>
      <c r="C28" s="8"/>
      <c r="D28" s="8"/>
      <c r="E28" s="9"/>
      <c r="F28" s="9"/>
      <c r="G28" s="8"/>
      <c r="H28" s="9"/>
      <c r="I28" s="9"/>
    </row>
    <row r="29" spans="1:9" x14ac:dyDescent="0.25">
      <c r="A29" s="8"/>
      <c r="B29" s="8"/>
      <c r="C29" s="8"/>
      <c r="D29" s="8"/>
      <c r="E29" s="9"/>
      <c r="F29" s="9"/>
      <c r="G29" s="8"/>
      <c r="H29" s="9"/>
      <c r="I29" s="9"/>
    </row>
    <row r="30" spans="1:9" x14ac:dyDescent="0.25">
      <c r="A30" s="88" t="s">
        <v>10</v>
      </c>
      <c r="B30" s="88"/>
      <c r="C30" s="88"/>
      <c r="D30" s="88"/>
      <c r="E30" s="88"/>
      <c r="F30" s="88"/>
      <c r="G30" s="88"/>
      <c r="H30" s="88"/>
      <c r="I30" s="88"/>
    </row>
    <row r="31" spans="1:9" ht="5.25" customHeight="1" x14ac:dyDescent="0.25">
      <c r="A31" s="3"/>
      <c r="B31" s="3"/>
      <c r="C31" s="3"/>
      <c r="D31" s="3"/>
      <c r="E31" s="5"/>
      <c r="F31" s="5"/>
      <c r="G31" s="3"/>
      <c r="H31" s="5"/>
      <c r="I31" s="5"/>
    </row>
    <row r="32" spans="1:9" x14ac:dyDescent="0.25">
      <c r="A32" s="92" t="s">
        <v>11</v>
      </c>
      <c r="B32" s="92"/>
      <c r="C32" s="92"/>
      <c r="D32" s="92"/>
      <c r="E32" s="92"/>
      <c r="F32" s="92"/>
      <c r="G32" s="92"/>
      <c r="H32" s="92"/>
      <c r="I32" s="92"/>
    </row>
    <row r="33" spans="1:9" ht="7.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</row>
    <row r="34" spans="1:9" s="1" customFormat="1" ht="25.5" x14ac:dyDescent="0.25">
      <c r="A34" s="7"/>
      <c r="B34" s="7"/>
      <c r="C34" s="7"/>
      <c r="D34" s="28" t="s">
        <v>12</v>
      </c>
      <c r="E34" s="28" t="s">
        <v>13</v>
      </c>
      <c r="F34" s="28" t="s">
        <v>14</v>
      </c>
      <c r="G34" s="28" t="s">
        <v>15</v>
      </c>
      <c r="H34" s="28" t="s">
        <v>16</v>
      </c>
      <c r="I34" s="28" t="s">
        <v>17</v>
      </c>
    </row>
    <row r="35" spans="1:9" ht="5.25" customHeight="1" x14ac:dyDescent="0.25">
      <c r="A35" s="3"/>
      <c r="B35" s="3"/>
      <c r="C35" s="3"/>
      <c r="D35" s="5"/>
      <c r="E35" s="5"/>
      <c r="F35" s="5"/>
      <c r="G35" s="5"/>
      <c r="H35" s="5"/>
      <c r="I35" s="41"/>
    </row>
    <row r="36" spans="1:9" x14ac:dyDescent="0.25">
      <c r="A36" s="80" t="s">
        <v>110</v>
      </c>
      <c r="B36" s="81"/>
      <c r="C36" s="30" t="s">
        <v>18</v>
      </c>
      <c r="D36" s="54"/>
      <c r="E36" s="54"/>
      <c r="F36" s="54"/>
      <c r="G36" s="54"/>
      <c r="H36" s="54"/>
      <c r="I36" s="54"/>
    </row>
    <row r="37" spans="1:9" x14ac:dyDescent="0.25">
      <c r="A37" s="78" t="s">
        <v>111</v>
      </c>
      <c r="B37" s="79"/>
      <c r="C37" s="29" t="s">
        <v>19</v>
      </c>
      <c r="D37" s="54"/>
      <c r="E37" s="54"/>
      <c r="F37" s="54"/>
      <c r="G37" s="54"/>
      <c r="H37" s="54"/>
      <c r="I37" s="54"/>
    </row>
    <row r="38" spans="1:9" ht="5.25" customHeight="1" x14ac:dyDescent="0.25">
      <c r="A38" s="6"/>
      <c r="B38" s="6"/>
      <c r="C38" s="6"/>
      <c r="D38" s="55"/>
      <c r="E38" s="55"/>
      <c r="F38" s="55"/>
      <c r="G38" s="55"/>
      <c r="H38" s="55"/>
      <c r="I38" s="55"/>
    </row>
    <row r="39" spans="1:9" x14ac:dyDescent="0.25">
      <c r="A39" s="80" t="s">
        <v>112</v>
      </c>
      <c r="B39" s="81"/>
      <c r="C39" s="30" t="s">
        <v>18</v>
      </c>
      <c r="D39" s="54"/>
      <c r="E39" s="54"/>
      <c r="F39" s="54"/>
      <c r="G39" s="54"/>
      <c r="H39" s="54"/>
      <c r="I39" s="54"/>
    </row>
    <row r="40" spans="1:9" x14ac:dyDescent="0.25">
      <c r="A40" s="78" t="s">
        <v>113</v>
      </c>
      <c r="B40" s="79"/>
      <c r="C40" s="29" t="s">
        <v>19</v>
      </c>
      <c r="D40" s="54"/>
      <c r="E40" s="54"/>
      <c r="F40" s="54"/>
      <c r="G40" s="54"/>
      <c r="H40" s="54"/>
      <c r="I40" s="54"/>
    </row>
    <row r="41" spans="1:9" ht="5.25" customHeight="1" x14ac:dyDescent="0.25">
      <c r="A41" s="4"/>
      <c r="B41" s="3"/>
      <c r="C41" s="5"/>
      <c r="D41" s="55"/>
      <c r="E41" s="55"/>
      <c r="F41" s="55"/>
      <c r="G41" s="55"/>
      <c r="H41" s="55"/>
      <c r="I41" s="55"/>
    </row>
    <row r="42" spans="1:9" x14ac:dyDescent="0.25">
      <c r="A42" s="80" t="s">
        <v>114</v>
      </c>
      <c r="B42" s="81"/>
      <c r="C42" s="30" t="s">
        <v>18</v>
      </c>
      <c r="D42" s="54"/>
      <c r="E42" s="54"/>
      <c r="F42" s="54"/>
      <c r="G42" s="54"/>
      <c r="H42" s="54"/>
      <c r="I42" s="54"/>
    </row>
    <row r="43" spans="1:9" x14ac:dyDescent="0.25">
      <c r="A43" s="82" t="s">
        <v>115</v>
      </c>
      <c r="B43" s="83"/>
      <c r="C43" s="29" t="s">
        <v>19</v>
      </c>
      <c r="D43" s="54"/>
      <c r="E43" s="54"/>
      <c r="F43" s="54"/>
      <c r="G43" s="54"/>
      <c r="H43" s="54"/>
      <c r="I43" s="54"/>
    </row>
    <row r="44" spans="1:9" ht="5.25" customHeight="1" x14ac:dyDescent="0.25">
      <c r="A44" s="6"/>
      <c r="B44" s="6"/>
      <c r="C44" s="6"/>
      <c r="D44" s="55"/>
      <c r="E44" s="55"/>
      <c r="F44" s="55"/>
      <c r="G44" s="55"/>
      <c r="H44" s="55"/>
      <c r="I44" s="55"/>
    </row>
    <row r="45" spans="1:9" x14ac:dyDescent="0.25">
      <c r="A45" s="80" t="s">
        <v>116</v>
      </c>
      <c r="B45" s="81"/>
      <c r="C45" s="30" t="s">
        <v>18</v>
      </c>
      <c r="D45" s="54"/>
      <c r="E45" s="54"/>
      <c r="F45" s="94" t="s">
        <v>117</v>
      </c>
      <c r="G45" s="54"/>
      <c r="H45" s="54"/>
      <c r="I45" s="54"/>
    </row>
    <row r="46" spans="1:9" x14ac:dyDescent="0.25">
      <c r="A46" s="78" t="s">
        <v>118</v>
      </c>
      <c r="B46" s="79"/>
      <c r="C46" s="29" t="s">
        <v>19</v>
      </c>
      <c r="D46" s="54"/>
      <c r="E46" s="54"/>
      <c r="F46" s="95"/>
      <c r="G46" s="54"/>
      <c r="H46" s="54"/>
      <c r="I46" s="54"/>
    </row>
    <row r="47" spans="1:9" ht="5.25" customHeight="1" x14ac:dyDescent="0.25">
      <c r="A47" s="6"/>
      <c r="B47" s="6"/>
      <c r="C47" s="6"/>
      <c r="D47" s="55"/>
      <c r="E47" s="55"/>
      <c r="F47" s="55"/>
      <c r="G47" s="55"/>
      <c r="H47" s="55"/>
      <c r="I47" s="55"/>
    </row>
    <row r="48" spans="1:9" x14ac:dyDescent="0.25">
      <c r="A48" s="84" t="s">
        <v>119</v>
      </c>
      <c r="B48" s="85"/>
      <c r="C48" s="56" t="s">
        <v>18</v>
      </c>
      <c r="D48" s="57"/>
      <c r="E48" s="57"/>
      <c r="F48" s="57"/>
      <c r="G48" s="57"/>
      <c r="H48" s="57"/>
      <c r="I48" s="57"/>
    </row>
    <row r="49" spans="1:9" x14ac:dyDescent="0.25">
      <c r="A49" s="86" t="s">
        <v>120</v>
      </c>
      <c r="B49" s="87"/>
      <c r="C49" s="58" t="s">
        <v>19</v>
      </c>
      <c r="D49" s="57"/>
      <c r="E49" s="57"/>
      <c r="F49" s="57"/>
      <c r="G49" s="57"/>
      <c r="H49" s="57"/>
      <c r="I49" s="57"/>
    </row>
    <row r="50" spans="1:9" ht="5.25" customHeight="1" x14ac:dyDescent="0.25">
      <c r="A50" s="6"/>
      <c r="B50" s="6"/>
      <c r="C50" s="6"/>
      <c r="D50" s="59"/>
      <c r="E50" s="59"/>
      <c r="F50" s="59"/>
      <c r="G50" s="59"/>
      <c r="H50" s="59"/>
      <c r="I50" s="59"/>
    </row>
    <row r="51" spans="1:9" x14ac:dyDescent="0.25">
      <c r="A51" s="6"/>
      <c r="B51" s="6"/>
      <c r="C51" s="27" t="s">
        <v>20</v>
      </c>
      <c r="D51" s="60" t="str">
        <f>IF(SUM(D36:D49)&gt;0,SUM(D36:D49),"")</f>
        <v/>
      </c>
      <c r="E51" s="60" t="str">
        <f t="shared" ref="E51:I51" si="0">IF(SUM(E36:E49)&gt;0,SUM(E36:E49),"")</f>
        <v/>
      </c>
      <c r="F51" s="60" t="str">
        <f t="shared" si="0"/>
        <v/>
      </c>
      <c r="G51" s="60" t="str">
        <f t="shared" si="0"/>
        <v/>
      </c>
      <c r="H51" s="60" t="str">
        <f t="shared" si="0"/>
        <v/>
      </c>
      <c r="I51" s="60" t="str">
        <f t="shared" si="0"/>
        <v/>
      </c>
    </row>
    <row r="52" spans="1:9" x14ac:dyDescent="0.25">
      <c r="A52" s="3"/>
      <c r="B52" s="3"/>
      <c r="C52" s="3"/>
      <c r="D52" s="3"/>
      <c r="E52" s="5"/>
      <c r="F52" s="5"/>
      <c r="G52" s="5"/>
      <c r="H52" s="5"/>
      <c r="I52" s="5"/>
    </row>
    <row r="53" spans="1:9" x14ac:dyDescent="0.25">
      <c r="A53" s="93" t="s">
        <v>21</v>
      </c>
      <c r="B53" s="93"/>
      <c r="C53" s="93"/>
      <c r="D53" s="93"/>
      <c r="E53" s="93"/>
      <c r="F53" s="93"/>
      <c r="G53" s="93"/>
      <c r="H53" s="93"/>
      <c r="I53" s="93"/>
    </row>
    <row r="54" spans="1:9" x14ac:dyDescent="0.25">
      <c r="A54" s="11" t="s">
        <v>22</v>
      </c>
      <c r="B54" s="26"/>
      <c r="C54" s="7" t="s">
        <v>23</v>
      </c>
      <c r="D54" s="26"/>
      <c r="E54" s="7" t="s">
        <v>24</v>
      </c>
      <c r="F54" s="26"/>
      <c r="G54" s="7" t="s">
        <v>21</v>
      </c>
      <c r="H54" s="26"/>
      <c r="I54" s="5"/>
    </row>
    <row r="55" spans="1:9" x14ac:dyDescent="0.25">
      <c r="A55" s="3"/>
      <c r="B55" s="3"/>
      <c r="C55" s="3"/>
      <c r="D55" s="3"/>
      <c r="E55" s="5"/>
      <c r="F55" s="5"/>
      <c r="G55" s="3"/>
      <c r="H55" s="5"/>
      <c r="I55" s="5"/>
    </row>
    <row r="56" spans="1:9" x14ac:dyDescent="0.25">
      <c r="A56" s="3"/>
      <c r="B56" s="3"/>
      <c r="C56" s="3"/>
      <c r="D56" s="3"/>
      <c r="E56" s="5"/>
      <c r="F56" s="5"/>
      <c r="G56" s="3"/>
      <c r="H56" s="5"/>
      <c r="I56" s="5"/>
    </row>
    <row r="57" spans="1:9" x14ac:dyDescent="0.25">
      <c r="A57" s="88" t="s">
        <v>25</v>
      </c>
      <c r="B57" s="88"/>
      <c r="C57" s="88"/>
      <c r="D57" s="88"/>
      <c r="E57" s="88"/>
      <c r="F57" s="88"/>
      <c r="G57" s="88"/>
      <c r="H57" s="88"/>
      <c r="I57" s="88"/>
    </row>
    <row r="58" spans="1:9" ht="7.5" customHeight="1" x14ac:dyDescent="0.25">
      <c r="A58" s="3"/>
      <c r="B58" s="3"/>
      <c r="C58" s="3"/>
      <c r="D58" s="3"/>
      <c r="E58" s="5"/>
      <c r="F58" s="5"/>
      <c r="G58" s="3"/>
      <c r="H58" s="5"/>
      <c r="I58" s="5"/>
    </row>
    <row r="59" spans="1:9" x14ac:dyDescent="0.25">
      <c r="A59" s="92" t="s">
        <v>26</v>
      </c>
      <c r="B59" s="92"/>
      <c r="C59" s="92"/>
      <c r="D59" s="92"/>
      <c r="E59" s="92"/>
      <c r="F59" s="92"/>
      <c r="G59" s="92"/>
      <c r="H59" s="92"/>
      <c r="I59" s="92"/>
    </row>
    <row r="60" spans="1:9" ht="6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</row>
    <row r="61" spans="1:9" s="1" customFormat="1" ht="25.5" x14ac:dyDescent="0.25">
      <c r="A61" s="7"/>
      <c r="B61" s="7"/>
      <c r="C61" s="7"/>
      <c r="D61" s="28" t="s">
        <v>12</v>
      </c>
      <c r="E61" s="28" t="s">
        <v>13</v>
      </c>
      <c r="F61" s="28" t="s">
        <v>14</v>
      </c>
      <c r="G61" s="28" t="s">
        <v>15</v>
      </c>
      <c r="H61" s="28" t="s">
        <v>16</v>
      </c>
      <c r="I61" s="28" t="s">
        <v>17</v>
      </c>
    </row>
    <row r="62" spans="1:9" ht="5.25" customHeight="1" x14ac:dyDescent="0.25">
      <c r="A62" s="3"/>
      <c r="B62" s="3"/>
      <c r="C62" s="3"/>
      <c r="D62" s="5"/>
      <c r="E62" s="5"/>
      <c r="F62" s="5"/>
      <c r="G62" s="5"/>
      <c r="H62" s="5"/>
      <c r="I62" s="5"/>
    </row>
    <row r="63" spans="1:9" x14ac:dyDescent="0.25">
      <c r="A63" s="80" t="s">
        <v>110</v>
      </c>
      <c r="B63" s="81"/>
      <c r="C63" s="30" t="s">
        <v>18</v>
      </c>
      <c r="D63" s="61" t="str">
        <f>IF(D36*20=0,"",D36*20)</f>
        <v/>
      </c>
      <c r="E63" s="61" t="str">
        <f>IF(E36*20=0,"",E36*20)</f>
        <v/>
      </c>
      <c r="F63" s="61" t="str">
        <f t="shared" ref="F63" si="1">IF(F36*20=0,"",F36*20)</f>
        <v/>
      </c>
      <c r="G63" s="61" t="str">
        <f>IF(G36*30=0,"",G36*30)</f>
        <v/>
      </c>
      <c r="H63" s="61" t="str">
        <f t="shared" ref="H63" si="2">IF(H36*30=0,"",H36*30)</f>
        <v/>
      </c>
      <c r="I63" s="61" t="str">
        <f>IF(I36*45=0,"",I36*45)</f>
        <v/>
      </c>
    </row>
    <row r="64" spans="1:9" x14ac:dyDescent="0.25">
      <c r="A64" s="78" t="s">
        <v>111</v>
      </c>
      <c r="B64" s="79"/>
      <c r="C64" s="29" t="s">
        <v>19</v>
      </c>
      <c r="D64" s="61" t="str">
        <f>IF(D37*20=0,"",D37*20)</f>
        <v/>
      </c>
      <c r="E64" s="61" t="str">
        <f>IF(E37*20=0,"",E37*20)</f>
        <v/>
      </c>
      <c r="F64" s="61" t="str">
        <f t="shared" ref="F64" si="3">IF(F37*20=0,"",F37*20)</f>
        <v/>
      </c>
      <c r="G64" s="61" t="str">
        <f>IF(G37*30=0,"",G37*30)</f>
        <v/>
      </c>
      <c r="H64" s="61" t="str">
        <f t="shared" ref="H64" si="4">IF(H37*30=0,"",H37*30)</f>
        <v/>
      </c>
      <c r="I64" s="61" t="str">
        <f>IF(I37*45=0,"",I37*45)</f>
        <v/>
      </c>
    </row>
    <row r="65" spans="1:9" ht="5.25" customHeight="1" x14ac:dyDescent="0.25">
      <c r="A65" s="6"/>
      <c r="B65" s="6"/>
      <c r="C65" s="6"/>
      <c r="D65" s="55"/>
      <c r="E65" s="55"/>
      <c r="F65" s="55"/>
      <c r="G65" s="55"/>
      <c r="H65" s="55"/>
      <c r="I65" s="55"/>
    </row>
    <row r="66" spans="1:9" x14ac:dyDescent="0.25">
      <c r="A66" s="80" t="s">
        <v>112</v>
      </c>
      <c r="B66" s="81"/>
      <c r="C66" s="30" t="s">
        <v>18</v>
      </c>
      <c r="D66" s="61" t="str">
        <f>IF(D39*20=0,"",D39*20)</f>
        <v/>
      </c>
      <c r="E66" s="61" t="str">
        <f>IF(E39*20=0,"",E39*20)</f>
        <v/>
      </c>
      <c r="F66" s="61" t="str">
        <f t="shared" ref="F66" si="5">IF(F39*20=0,"",F39*20)</f>
        <v/>
      </c>
      <c r="G66" s="61" t="str">
        <f>IF(G39*30=0,"",G39*30)</f>
        <v/>
      </c>
      <c r="H66" s="61" t="str">
        <f t="shared" ref="H66" si="6">IF(H39*30=0,"",H39*30)</f>
        <v/>
      </c>
      <c r="I66" s="61" t="str">
        <f>IF(I39*45=0,"",I39*45)</f>
        <v/>
      </c>
    </row>
    <row r="67" spans="1:9" x14ac:dyDescent="0.25">
      <c r="A67" s="78" t="s">
        <v>113</v>
      </c>
      <c r="B67" s="79"/>
      <c r="C67" s="29" t="s">
        <v>19</v>
      </c>
      <c r="D67" s="61" t="str">
        <f>IF(D40*20=0,"",D40*20)</f>
        <v/>
      </c>
      <c r="E67" s="61" t="str">
        <f>IF(E40*20=0,"",E40*20)</f>
        <v/>
      </c>
      <c r="F67" s="61" t="str">
        <f t="shared" ref="F67" si="7">IF(F40*20=0,"",F40*20)</f>
        <v/>
      </c>
      <c r="G67" s="61" t="str">
        <f>IF(G40*30=0,"",G40*30)</f>
        <v/>
      </c>
      <c r="H67" s="61" t="str">
        <f t="shared" ref="H67" si="8">IF(H40*30=0,"",H40*30)</f>
        <v/>
      </c>
      <c r="I67" s="61" t="str">
        <f>IF(I40*45=0,"",I40*45)</f>
        <v/>
      </c>
    </row>
    <row r="68" spans="1:9" ht="5.25" customHeight="1" x14ac:dyDescent="0.25">
      <c r="A68" s="4"/>
      <c r="B68" s="3"/>
      <c r="C68" s="5"/>
      <c r="D68" s="55"/>
      <c r="E68" s="55"/>
      <c r="F68" s="55"/>
      <c r="G68" s="55"/>
      <c r="H68" s="55"/>
      <c r="I68" s="55"/>
    </row>
    <row r="69" spans="1:9" x14ac:dyDescent="0.25">
      <c r="A69" s="80" t="s">
        <v>114</v>
      </c>
      <c r="B69" s="81"/>
      <c r="C69" s="30" t="s">
        <v>18</v>
      </c>
      <c r="D69" s="61" t="str">
        <f>IF(D42*20=0,"",D42*20)</f>
        <v/>
      </c>
      <c r="E69" s="61" t="str">
        <f>IF(E42*20=0,"",E42*20)</f>
        <v/>
      </c>
      <c r="F69" s="61" t="str">
        <f t="shared" ref="F69" si="9">IF(F42*20=0,"",F42*20)</f>
        <v/>
      </c>
      <c r="G69" s="61" t="str">
        <f>IF(G42*30=0,"",G42*30)</f>
        <v/>
      </c>
      <c r="H69" s="61" t="str">
        <f t="shared" ref="H69" si="10">IF(H42*30=0,"",H42*30)</f>
        <v/>
      </c>
      <c r="I69" s="61" t="str">
        <f>IF(I42*45=0,"",I42*45)</f>
        <v/>
      </c>
    </row>
    <row r="70" spans="1:9" x14ac:dyDescent="0.25">
      <c r="A70" s="82" t="s">
        <v>115</v>
      </c>
      <c r="B70" s="83"/>
      <c r="C70" s="29" t="s">
        <v>19</v>
      </c>
      <c r="D70" s="61" t="str">
        <f>IF(D43*20=0,"",D43*20)</f>
        <v/>
      </c>
      <c r="E70" s="61" t="str">
        <f>IF(E43*20=0,"",E43*20)</f>
        <v/>
      </c>
      <c r="F70" s="61" t="str">
        <f t="shared" ref="F70" si="11">IF(F43*20=0,"",F43*20)</f>
        <v/>
      </c>
      <c r="G70" s="61" t="str">
        <f>IF(G43*30=0,"",G43*30)</f>
        <v/>
      </c>
      <c r="H70" s="61" t="str">
        <f t="shared" ref="H70" si="12">IF(H43*30=0,"",H43*30)</f>
        <v/>
      </c>
      <c r="I70" s="61" t="str">
        <f>IF(I43*45=0,"",I43*45)</f>
        <v/>
      </c>
    </row>
    <row r="71" spans="1:9" ht="5.25" customHeight="1" x14ac:dyDescent="0.25">
      <c r="A71" s="6"/>
      <c r="B71" s="6"/>
      <c r="C71" s="6"/>
      <c r="D71" s="55"/>
      <c r="E71" s="55"/>
      <c r="F71" s="55"/>
      <c r="G71" s="55"/>
      <c r="H71" s="55"/>
      <c r="I71" s="55"/>
    </row>
    <row r="72" spans="1:9" x14ac:dyDescent="0.25">
      <c r="A72" s="80" t="s">
        <v>116</v>
      </c>
      <c r="B72" s="81"/>
      <c r="C72" s="30" t="s">
        <v>18</v>
      </c>
      <c r="D72" s="61" t="str">
        <f>IF(D45*20=0,"",D45*20)</f>
        <v/>
      </c>
      <c r="E72" s="61" t="str">
        <f>IF(E45*20=0,"",E45*20)</f>
        <v/>
      </c>
      <c r="F72" s="94" t="s">
        <v>117</v>
      </c>
      <c r="G72" s="61" t="str">
        <f>IF(G45*30=0,"",G45*30)</f>
        <v/>
      </c>
      <c r="H72" s="61" t="str">
        <f t="shared" ref="H72" si="13">IF(H45*30=0,"",H45*30)</f>
        <v/>
      </c>
      <c r="I72" s="61" t="str">
        <f>IF(I45*45=0,"",I45*45)</f>
        <v/>
      </c>
    </row>
    <row r="73" spans="1:9" x14ac:dyDescent="0.25">
      <c r="A73" s="78" t="s">
        <v>118</v>
      </c>
      <c r="B73" s="79"/>
      <c r="C73" s="29" t="s">
        <v>19</v>
      </c>
      <c r="D73" s="61" t="str">
        <f>IF(D46*20=0,"",D46*20)</f>
        <v/>
      </c>
      <c r="E73" s="61" t="str">
        <f>IF(E46*20=0,"",E46*20)</f>
        <v/>
      </c>
      <c r="F73" s="95"/>
      <c r="G73" s="61" t="str">
        <f>IF(G46*30=0,"",G46*30)</f>
        <v/>
      </c>
      <c r="H73" s="61" t="str">
        <f t="shared" ref="H73" si="14">IF(H46*30=0,"",H46*30)</f>
        <v/>
      </c>
      <c r="I73" s="61" t="str">
        <f>IF(I46*45=0,"",I46*45)</f>
        <v/>
      </c>
    </row>
    <row r="74" spans="1:9" ht="5.25" customHeight="1" x14ac:dyDescent="0.25">
      <c r="A74" s="6"/>
      <c r="B74" s="6"/>
      <c r="C74" s="6"/>
      <c r="D74" s="55"/>
      <c r="E74" s="55"/>
      <c r="F74" s="55"/>
      <c r="G74" s="55"/>
      <c r="H74" s="55"/>
      <c r="I74" s="55"/>
    </row>
    <row r="75" spans="1:9" x14ac:dyDescent="0.25">
      <c r="A75" s="102" t="s">
        <v>119</v>
      </c>
      <c r="B75" s="103"/>
      <c r="C75" s="62" t="s">
        <v>18</v>
      </c>
      <c r="D75" s="63" t="str">
        <f t="shared" ref="D75:F76" si="15">IF(D48*20=0,"",D48*20)</f>
        <v/>
      </c>
      <c r="E75" s="63" t="str">
        <f t="shared" si="15"/>
        <v/>
      </c>
      <c r="F75" s="63" t="str">
        <f t="shared" si="15"/>
        <v/>
      </c>
      <c r="G75" s="63" t="str">
        <f>IF(G48*30=0,"",G48*30)</f>
        <v/>
      </c>
      <c r="H75" s="63" t="str">
        <f t="shared" ref="H75" si="16">IF(H48*30=0,"",H48*30)</f>
        <v/>
      </c>
      <c r="I75" s="63" t="str">
        <f>IF(I48*45=0,"",I48*45)</f>
        <v/>
      </c>
    </row>
    <row r="76" spans="1:9" x14ac:dyDescent="0.25">
      <c r="A76" s="97" t="s">
        <v>120</v>
      </c>
      <c r="B76" s="98"/>
      <c r="C76" s="64" t="s">
        <v>19</v>
      </c>
      <c r="D76" s="63" t="str">
        <f t="shared" si="15"/>
        <v/>
      </c>
      <c r="E76" s="63" t="str">
        <f t="shared" si="15"/>
        <v/>
      </c>
      <c r="F76" s="63" t="str">
        <f t="shared" si="15"/>
        <v/>
      </c>
      <c r="G76" s="63" t="str">
        <f>IF(G49*30=0,"",G49*30)</f>
        <v/>
      </c>
      <c r="H76" s="63" t="str">
        <f t="shared" ref="H76" si="17">IF(H49*30=0,"",H49*30)</f>
        <v/>
      </c>
      <c r="I76" s="63" t="str">
        <f>IF(I49*45=0,"",I49*45)</f>
        <v/>
      </c>
    </row>
    <row r="77" spans="1:9" ht="5.25" customHeight="1" x14ac:dyDescent="0.25">
      <c r="A77" s="6"/>
      <c r="B77" s="6"/>
      <c r="C77" s="6"/>
      <c r="D77" s="7"/>
      <c r="E77" s="7"/>
      <c r="F77" s="7"/>
      <c r="G77" s="7"/>
      <c r="H77" s="7"/>
      <c r="I77" s="7"/>
    </row>
    <row r="78" spans="1:9" x14ac:dyDescent="0.25">
      <c r="A78" s="6"/>
      <c r="B78" s="6"/>
      <c r="C78" s="27" t="s">
        <v>20</v>
      </c>
      <c r="D78" s="12" t="str">
        <f t="shared" ref="D78:I78" si="18">IF(SUM(D63:D76)&gt;0,SUM(D63:D76),"")</f>
        <v/>
      </c>
      <c r="E78" s="12" t="str">
        <f t="shared" si="18"/>
        <v/>
      </c>
      <c r="F78" s="12" t="str">
        <f t="shared" si="18"/>
        <v/>
      </c>
      <c r="G78" s="12" t="str">
        <f t="shared" si="18"/>
        <v/>
      </c>
      <c r="H78" s="12" t="str">
        <f t="shared" si="18"/>
        <v/>
      </c>
      <c r="I78" s="12" t="str">
        <f t="shared" si="18"/>
        <v/>
      </c>
    </row>
    <row r="79" spans="1:9" x14ac:dyDescent="0.25">
      <c r="A79" s="3"/>
      <c r="B79" s="3"/>
      <c r="C79" s="3"/>
      <c r="D79" s="3"/>
      <c r="E79" s="5"/>
      <c r="F79" s="5"/>
      <c r="G79" s="5"/>
      <c r="H79" s="5"/>
      <c r="I79" s="5"/>
    </row>
    <row r="80" spans="1:9" x14ac:dyDescent="0.25">
      <c r="A80" s="93" t="s">
        <v>27</v>
      </c>
      <c r="B80" s="93"/>
      <c r="C80" s="93"/>
      <c r="D80" s="93"/>
      <c r="E80" s="93"/>
      <c r="F80" s="93"/>
      <c r="G80" s="93"/>
      <c r="H80" s="93"/>
      <c r="I80" s="93"/>
    </row>
    <row r="81" spans="1:9" ht="5.25" customHeight="1" x14ac:dyDescent="0.25">
      <c r="A81" s="3"/>
      <c r="B81" s="3"/>
      <c r="C81" s="3"/>
      <c r="D81" s="3"/>
      <c r="E81" s="5"/>
      <c r="F81" s="5"/>
      <c r="G81" s="3"/>
      <c r="H81" s="5"/>
      <c r="I81" s="5"/>
    </row>
    <row r="82" spans="1:9" x14ac:dyDescent="0.25">
      <c r="A82" s="3"/>
      <c r="B82" s="3"/>
      <c r="C82" s="3"/>
      <c r="D82" s="99" t="s">
        <v>28</v>
      </c>
      <c r="E82" s="99"/>
      <c r="F82" s="99"/>
      <c r="G82" s="26"/>
      <c r="H82" s="13" t="str">
        <f>IF(G82*250&gt;0,G82*250,"")</f>
        <v/>
      </c>
      <c r="I82" s="5"/>
    </row>
    <row r="83" spans="1:9" x14ac:dyDescent="0.25">
      <c r="A83" s="3"/>
      <c r="B83" s="3"/>
      <c r="C83" s="3"/>
      <c r="D83" s="38"/>
      <c r="E83" s="38"/>
      <c r="F83" s="38"/>
      <c r="G83" s="17"/>
      <c r="H83" s="18"/>
      <c r="I83" s="5"/>
    </row>
    <row r="84" spans="1:9" s="3" customFormat="1" x14ac:dyDescent="0.25">
      <c r="D84" s="100" t="s">
        <v>29</v>
      </c>
      <c r="E84" s="100"/>
      <c r="F84" s="100"/>
      <c r="G84" s="100"/>
      <c r="H84" s="101">
        <f>SUM(D78:I78,H82)</f>
        <v>0</v>
      </c>
      <c r="I84" s="101"/>
    </row>
    <row r="85" spans="1:9" ht="12" customHeight="1" x14ac:dyDescent="0.25">
      <c r="A85" s="3"/>
      <c r="B85" s="3"/>
      <c r="C85" s="3"/>
      <c r="D85" s="3"/>
      <c r="E85" s="5"/>
      <c r="F85" s="5"/>
      <c r="G85" s="3"/>
      <c r="H85" s="5"/>
      <c r="I85" s="5"/>
    </row>
    <row r="86" spans="1:9" x14ac:dyDescent="0.25">
      <c r="A86" s="96"/>
      <c r="B86" s="96"/>
      <c r="C86" s="96"/>
      <c r="D86" s="96"/>
      <c r="E86" s="96"/>
      <c r="F86" s="96"/>
      <c r="G86" s="96"/>
      <c r="H86" s="96"/>
      <c r="I86" s="96"/>
    </row>
    <row r="90" spans="1:9" ht="30" customHeight="1" x14ac:dyDescent="0.25">
      <c r="E90" s="41"/>
      <c r="F90" s="41"/>
      <c r="H90" s="41"/>
      <c r="I90" s="41"/>
    </row>
    <row r="91" spans="1:9" ht="59.25" customHeight="1" x14ac:dyDescent="0.25">
      <c r="E91" s="41"/>
      <c r="F91" s="41"/>
      <c r="H91" s="41"/>
      <c r="I91" s="41"/>
    </row>
    <row r="94" spans="1:9" ht="6" customHeight="1" x14ac:dyDescent="0.25">
      <c r="E94" s="41"/>
      <c r="F94" s="41"/>
      <c r="H94" s="41"/>
      <c r="I94" s="41"/>
    </row>
    <row r="99" ht="15" customHeight="1" x14ac:dyDescent="0.25"/>
    <row r="100" ht="15" customHeight="1" x14ac:dyDescent="0.25"/>
    <row r="101" ht="15" customHeight="1" x14ac:dyDescent="0.25"/>
    <row r="102" ht="34.5" customHeight="1" x14ac:dyDescent="0.25"/>
    <row r="103" s="37" customFormat="1" x14ac:dyDescent="0.25"/>
    <row r="105" ht="9.75" customHeight="1" x14ac:dyDescent="0.25"/>
    <row r="108" ht="27.75" customHeight="1" x14ac:dyDescent="0.25"/>
    <row r="109" ht="27.75" customHeight="1" x14ac:dyDescent="0.25"/>
    <row r="110" ht="27.75" customHeight="1" x14ac:dyDescent="0.25"/>
    <row r="111" ht="13.5" customHeight="1" x14ac:dyDescent="0.25"/>
    <row r="112" ht="12.75" customHeight="1" x14ac:dyDescent="0.25"/>
    <row r="113" ht="27.75" customHeight="1" x14ac:dyDescent="0.25"/>
    <row r="114" ht="27.75" customHeight="1" x14ac:dyDescent="0.25"/>
    <row r="115" ht="12.75" customHeight="1" x14ac:dyDescent="0.25"/>
    <row r="116" ht="27.75" customHeight="1" x14ac:dyDescent="0.25"/>
    <row r="117" ht="27.75" customHeight="1" x14ac:dyDescent="0.25"/>
    <row r="118" ht="27.75" customHeight="1" x14ac:dyDescent="0.25"/>
    <row r="119" ht="13.5" customHeight="1" x14ac:dyDescent="0.25"/>
    <row r="120" ht="12.75" customHeight="1" x14ac:dyDescent="0.25"/>
    <row r="121" ht="45" customHeight="1" x14ac:dyDescent="0.25"/>
    <row r="122" ht="45" customHeight="1" x14ac:dyDescent="0.25"/>
    <row r="125" ht="27.75" customHeight="1" x14ac:dyDescent="0.25"/>
    <row r="126" ht="12.75" customHeight="1" x14ac:dyDescent="0.25"/>
    <row r="127" ht="27.75" customHeight="1" x14ac:dyDescent="0.25"/>
    <row r="128" ht="27.75" customHeight="1" x14ac:dyDescent="0.25"/>
    <row r="129" ht="27.75" customHeight="1" x14ac:dyDescent="0.25"/>
    <row r="131" s="3" customFormat="1" x14ac:dyDescent="0.25"/>
    <row r="134" ht="15" customHeight="1" x14ac:dyDescent="0.25"/>
    <row r="136" ht="75" customHeight="1" x14ac:dyDescent="0.25"/>
  </sheetData>
  <sheetProtection algorithmName="SHA-512" hashValue="nUBUZZJvD8ibojd4JNoi96k5ZR0aaH/PtXlJUle8neJ1CnjiOb1qZtedy/SnWGZFGzeti+C4MDEqgiWwdFS8OA==" saltValue="sBPfrorBggFsoZXy1QYlwQ==" spinCount="100000" sheet="1" selectLockedCells="1"/>
  <customSheetViews>
    <customSheetView guid="{CBF1606B-28FD-4550-857A-C1F48D26CCA9}" showPageBreaks="1" showGridLines="0" printArea="1">
      <selection activeCell="I1" sqref="A1:I56"/>
      <pageMargins left="0" right="0" top="0" bottom="0" header="0" footer="0"/>
      <pageSetup paperSize="9" orientation="portrait" r:id="rId1"/>
    </customSheetView>
  </customSheetViews>
  <mergeCells count="44">
    <mergeCell ref="A59:I59"/>
    <mergeCell ref="A86:I86"/>
    <mergeCell ref="A76:B76"/>
    <mergeCell ref="A80:I80"/>
    <mergeCell ref="D82:F82"/>
    <mergeCell ref="D84:G84"/>
    <mergeCell ref="H84:I84"/>
    <mergeCell ref="A70:B70"/>
    <mergeCell ref="A72:B72"/>
    <mergeCell ref="A73:B73"/>
    <mergeCell ref="A75:B75"/>
    <mergeCell ref="A63:B63"/>
    <mergeCell ref="A64:B64"/>
    <mergeCell ref="A66:B66"/>
    <mergeCell ref="F72:F73"/>
    <mergeCell ref="B23:C23"/>
    <mergeCell ref="G23:I23"/>
    <mergeCell ref="B25:I25"/>
    <mergeCell ref="B27:I27"/>
    <mergeCell ref="A37:B37"/>
    <mergeCell ref="A39:B39"/>
    <mergeCell ref="A40:B40"/>
    <mergeCell ref="A42:B42"/>
    <mergeCell ref="A30:I30"/>
    <mergeCell ref="A57:I57"/>
    <mergeCell ref="A32:I32"/>
    <mergeCell ref="A53:I53"/>
    <mergeCell ref="F45:F46"/>
    <mergeCell ref="A9:I9"/>
    <mergeCell ref="A10:I10"/>
    <mergeCell ref="A11:I11"/>
    <mergeCell ref="A67:B67"/>
    <mergeCell ref="A69:B69"/>
    <mergeCell ref="A43:B43"/>
    <mergeCell ref="A45:B45"/>
    <mergeCell ref="A46:B46"/>
    <mergeCell ref="A48:B48"/>
    <mergeCell ref="A49:B49"/>
    <mergeCell ref="A36:B36"/>
    <mergeCell ref="A17:I17"/>
    <mergeCell ref="B19:I19"/>
    <mergeCell ref="B21:I21"/>
    <mergeCell ref="A13:I13"/>
    <mergeCell ref="A14:I14"/>
  </mergeCells>
  <dataValidations xWindow="705" yWindow="665" count="1">
    <dataValidation type="whole" allowBlank="1" showInputMessage="1" showErrorMessage="1" sqref="D45:E46 G45:I46 D42:I43 D39:I40 D36:I37 D48:I49" xr:uid="{FD426F66-2177-4F98-B4C8-49D841BE0F15}">
      <formula1>0</formula1>
      <formula2>50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2"/>
  <headerFooter>
    <oddHeader>&amp;CSCALBISCUP 2018
&amp;8Defenitive Entries Form</oddHeader>
    <oddFooter>&amp;C&amp;P/&amp;N</oddFooter>
  </headerFooter>
  <rowBreaks count="3" manualBreakCount="3">
    <brk id="55" max="16383" man="1"/>
    <brk id="103" max="16383" man="1"/>
    <brk id="130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705" yWindow="665" count="1">
        <x14:dataValidation type="list" allowBlank="1" showInputMessage="1" showErrorMessage="1" xr:uid="{00000000-0002-0000-0000-000000000000}">
          <x14:formula1>
            <xm:f>Folha1!$B$3:$B$32</xm:f>
          </x14:formula1>
          <xm:sqref>D54 F54 H54 G82 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9900"/>
  </sheetPr>
  <dimension ref="A1:M100"/>
  <sheetViews>
    <sheetView tabSelected="1" zoomScaleNormal="100" workbookViewId="0">
      <selection activeCell="D26" sqref="D26"/>
    </sheetView>
  </sheetViews>
  <sheetFormatPr defaultRowHeight="15" x14ac:dyDescent="0.25"/>
  <cols>
    <col min="2" max="2" width="11.85546875" bestFit="1" customWidth="1"/>
    <col min="3" max="3" width="9.85546875" customWidth="1"/>
    <col min="4" max="11" width="6.28515625" customWidth="1"/>
  </cols>
  <sheetData>
    <row r="1" spans="1:13" x14ac:dyDescent="0.25">
      <c r="A1" s="90" t="s">
        <v>30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112"/>
      <c r="B3" s="113"/>
      <c r="C3" s="69" t="s">
        <v>31</v>
      </c>
      <c r="D3" s="115" t="s">
        <v>32</v>
      </c>
      <c r="E3" s="116"/>
      <c r="F3" s="116"/>
      <c r="G3" s="116"/>
      <c r="H3" s="116"/>
      <c r="I3" s="116"/>
      <c r="J3" s="116"/>
      <c r="K3" s="117"/>
      <c r="L3" s="70" t="s">
        <v>33</v>
      </c>
      <c r="M3" s="71" t="s">
        <v>20</v>
      </c>
    </row>
    <row r="4" spans="1:13" ht="27.75" customHeight="1" x14ac:dyDescent="0.25">
      <c r="A4" s="114" t="s">
        <v>123</v>
      </c>
      <c r="B4" s="114"/>
      <c r="C4" s="23">
        <v>25</v>
      </c>
      <c r="D4" s="118"/>
      <c r="E4" s="119"/>
      <c r="F4" s="119"/>
      <c r="G4" s="119"/>
      <c r="H4" s="119"/>
      <c r="I4" s="119"/>
      <c r="J4" s="119"/>
      <c r="K4" s="120"/>
      <c r="L4" s="22">
        <f>SUM(D4:K4)*C4</f>
        <v>0</v>
      </c>
      <c r="M4" s="121">
        <f>SUM(L4:L7)</f>
        <v>0</v>
      </c>
    </row>
    <row r="5" spans="1:13" ht="29.45" customHeight="1" x14ac:dyDescent="0.25">
      <c r="A5" s="114" t="s">
        <v>34</v>
      </c>
      <c r="B5" s="114"/>
      <c r="C5" s="24">
        <v>5</v>
      </c>
      <c r="D5" s="118"/>
      <c r="E5" s="119"/>
      <c r="F5" s="119"/>
      <c r="G5" s="119"/>
      <c r="H5" s="119"/>
      <c r="I5" s="119"/>
      <c r="J5" s="119"/>
      <c r="K5" s="120"/>
      <c r="L5" s="22">
        <f>SUM(D5:K5)*C5</f>
        <v>0</v>
      </c>
      <c r="M5" s="122"/>
    </row>
    <row r="6" spans="1:13" ht="61.15" customHeight="1" x14ac:dyDescent="0.25">
      <c r="A6" s="39" t="s">
        <v>121</v>
      </c>
      <c r="B6" s="129" t="s">
        <v>35</v>
      </c>
      <c r="C6" s="23">
        <v>17</v>
      </c>
      <c r="D6" s="118"/>
      <c r="E6" s="119"/>
      <c r="F6" s="119"/>
      <c r="G6" s="119"/>
      <c r="H6" s="119"/>
      <c r="I6" s="119"/>
      <c r="J6" s="119"/>
      <c r="K6" s="120"/>
      <c r="L6" s="22">
        <f>SUM(D6:K6)*C6</f>
        <v>0</v>
      </c>
      <c r="M6" s="122"/>
    </row>
    <row r="7" spans="1:13" ht="27.75" customHeight="1" x14ac:dyDescent="0.25">
      <c r="A7" s="39" t="s">
        <v>122</v>
      </c>
      <c r="B7" s="130"/>
      <c r="C7" s="23">
        <v>22</v>
      </c>
      <c r="D7" s="118"/>
      <c r="E7" s="119"/>
      <c r="F7" s="119"/>
      <c r="G7" s="119"/>
      <c r="H7" s="119"/>
      <c r="I7" s="119"/>
      <c r="J7" s="119"/>
      <c r="K7" s="120"/>
      <c r="L7" s="22">
        <f>SUM(D7:K7)*C7</f>
        <v>0</v>
      </c>
      <c r="M7" s="123"/>
    </row>
    <row r="8" spans="1:13" x14ac:dyDescent="0.25">
      <c r="A8" s="14"/>
      <c r="B8" s="15"/>
      <c r="C8" s="14"/>
      <c r="D8" s="15"/>
      <c r="E8" s="15"/>
      <c r="F8" s="15"/>
      <c r="G8" s="15"/>
      <c r="H8" s="15"/>
      <c r="I8" s="14"/>
      <c r="J8" s="15"/>
      <c r="K8" s="14"/>
      <c r="L8" s="15"/>
      <c r="M8" s="16"/>
    </row>
    <row r="9" spans="1:13" x14ac:dyDescent="0.25">
      <c r="A9" s="88" t="s">
        <v>36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5"/>
      <c r="J10" s="5"/>
      <c r="K10" s="3"/>
      <c r="L10" s="5"/>
      <c r="M10" s="5"/>
    </row>
    <row r="11" spans="1:13" x14ac:dyDescent="0.25">
      <c r="A11" s="92" t="s">
        <v>37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</row>
    <row r="12" spans="1:13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124"/>
      <c r="B13" s="125"/>
      <c r="C13" s="65" t="s">
        <v>31</v>
      </c>
      <c r="D13" s="66">
        <v>42924</v>
      </c>
      <c r="E13" s="66">
        <v>42925</v>
      </c>
      <c r="F13" s="66">
        <v>42926</v>
      </c>
      <c r="G13" s="66">
        <v>42927</v>
      </c>
      <c r="H13" s="66">
        <v>42928</v>
      </c>
      <c r="I13" s="66">
        <v>42929</v>
      </c>
      <c r="J13" s="66">
        <v>42930</v>
      </c>
      <c r="K13" s="66">
        <v>42931</v>
      </c>
      <c r="L13" s="67" t="s">
        <v>33</v>
      </c>
      <c r="M13" s="68" t="s">
        <v>20</v>
      </c>
    </row>
    <row r="14" spans="1:13" x14ac:dyDescent="0.25">
      <c r="A14" s="104" t="s">
        <v>38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</row>
    <row r="15" spans="1:13" x14ac:dyDescent="0.25">
      <c r="A15" s="106" t="s">
        <v>39</v>
      </c>
      <c r="B15" s="107"/>
      <c r="C15" s="23">
        <v>9</v>
      </c>
      <c r="D15" s="25"/>
      <c r="E15" s="25"/>
      <c r="F15" s="25"/>
      <c r="G15" s="25"/>
      <c r="H15" s="25"/>
      <c r="I15" s="25"/>
      <c r="J15" s="25"/>
      <c r="K15" s="50"/>
      <c r="L15" s="22">
        <f>SUM(D15:K15)*C15</f>
        <v>0</v>
      </c>
      <c r="M15" s="121">
        <f>SUM(L15:L18)</f>
        <v>0</v>
      </c>
    </row>
    <row r="16" spans="1:13" x14ac:dyDescent="0.25">
      <c r="A16" s="145" t="s">
        <v>40</v>
      </c>
      <c r="B16" s="146"/>
      <c r="C16" s="24">
        <v>9</v>
      </c>
      <c r="D16" s="25"/>
      <c r="E16" s="25"/>
      <c r="F16" s="25"/>
      <c r="G16" s="25"/>
      <c r="H16" s="25"/>
      <c r="I16" s="25"/>
      <c r="J16" s="25"/>
      <c r="K16" s="50"/>
      <c r="L16" s="22">
        <f>SUM(D16:K16)*C16</f>
        <v>0</v>
      </c>
      <c r="M16" s="122"/>
    </row>
    <row r="17" spans="1:13" x14ac:dyDescent="0.25">
      <c r="A17" s="145" t="s">
        <v>41</v>
      </c>
      <c r="B17" s="146"/>
      <c r="C17" s="23">
        <v>16</v>
      </c>
      <c r="D17" s="25"/>
      <c r="E17" s="25"/>
      <c r="F17" s="25"/>
      <c r="G17" s="25"/>
      <c r="H17" s="25"/>
      <c r="I17" s="25"/>
      <c r="J17" s="25"/>
      <c r="K17" s="50"/>
      <c r="L17" s="22">
        <f>SUM(D17:K17)*C17</f>
        <v>0</v>
      </c>
      <c r="M17" s="122"/>
    </row>
    <row r="18" spans="1:13" x14ac:dyDescent="0.25">
      <c r="A18" s="108" t="s">
        <v>42</v>
      </c>
      <c r="B18" s="109"/>
      <c r="C18" s="23">
        <v>20</v>
      </c>
      <c r="D18" s="126"/>
      <c r="E18" s="127"/>
      <c r="F18" s="127"/>
      <c r="G18" s="127"/>
      <c r="H18" s="127"/>
      <c r="I18" s="128"/>
      <c r="J18" s="25"/>
      <c r="K18" s="50"/>
      <c r="L18" s="22">
        <f>SUM(D18:K18)*C18</f>
        <v>0</v>
      </c>
      <c r="M18" s="123"/>
    </row>
    <row r="19" spans="1:13" x14ac:dyDescent="0.25">
      <c r="A19" s="31"/>
      <c r="B19" s="31"/>
      <c r="C19" s="32"/>
      <c r="D19" s="33"/>
      <c r="E19" s="33"/>
      <c r="F19" s="33"/>
      <c r="G19" s="33"/>
      <c r="H19" s="33"/>
      <c r="I19" s="33"/>
      <c r="J19" s="33"/>
      <c r="K19" s="36"/>
      <c r="L19" s="34"/>
      <c r="M19" s="35"/>
    </row>
    <row r="20" spans="1:13" x14ac:dyDescent="0.25">
      <c r="A20" s="92" t="s">
        <v>43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</row>
    <row r="21" spans="1:13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x14ac:dyDescent="0.25">
      <c r="A22" s="104" t="s">
        <v>144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</row>
    <row r="23" spans="1:13" x14ac:dyDescent="0.25">
      <c r="A23" s="112"/>
      <c r="B23" s="113"/>
      <c r="C23" s="73" t="s">
        <v>44</v>
      </c>
      <c r="D23" s="74">
        <v>42924</v>
      </c>
      <c r="E23" s="74">
        <v>42925</v>
      </c>
      <c r="F23" s="74">
        <v>42926</v>
      </c>
      <c r="G23" s="74">
        <v>42927</v>
      </c>
      <c r="H23" s="74">
        <v>42928</v>
      </c>
      <c r="I23" s="74">
        <v>42929</v>
      </c>
      <c r="J23" s="74">
        <v>42930</v>
      </c>
      <c r="K23" s="74">
        <v>42931</v>
      </c>
      <c r="L23" s="70" t="s">
        <v>33</v>
      </c>
      <c r="M23" s="71" t="s">
        <v>20</v>
      </c>
    </row>
    <row r="24" spans="1:13" ht="30" x14ac:dyDescent="0.25">
      <c r="A24" s="106" t="s">
        <v>45</v>
      </c>
      <c r="B24" s="107"/>
      <c r="C24" s="39" t="s">
        <v>125</v>
      </c>
      <c r="D24" s="72"/>
      <c r="E24" s="72"/>
      <c r="F24" s="72"/>
      <c r="G24" s="72"/>
      <c r="H24" s="72"/>
      <c r="I24" s="72"/>
      <c r="J24" s="72"/>
      <c r="K24" s="72"/>
      <c r="L24" s="22">
        <f>SUM(D24:K24)*58</f>
        <v>0</v>
      </c>
      <c r="M24" s="132">
        <f>SUM(L24:L28)</f>
        <v>0</v>
      </c>
    </row>
    <row r="25" spans="1:13" ht="30" x14ac:dyDescent="0.25">
      <c r="A25" s="145"/>
      <c r="B25" s="146"/>
      <c r="C25" s="20" t="s">
        <v>126</v>
      </c>
      <c r="D25" s="72"/>
      <c r="E25" s="72"/>
      <c r="F25" s="72"/>
      <c r="G25" s="72"/>
      <c r="H25" s="72"/>
      <c r="I25" s="72"/>
      <c r="J25" s="72"/>
      <c r="K25" s="72"/>
      <c r="L25" s="22">
        <f>SUM(D25:K25)*65</f>
        <v>0</v>
      </c>
      <c r="M25" s="132"/>
    </row>
    <row r="26" spans="1:13" ht="30" x14ac:dyDescent="0.25">
      <c r="A26" s="145"/>
      <c r="B26" s="146"/>
      <c r="C26" s="21" t="s">
        <v>127</v>
      </c>
      <c r="D26" s="25"/>
      <c r="E26" s="25"/>
      <c r="F26" s="25"/>
      <c r="G26" s="25"/>
      <c r="H26" s="25"/>
      <c r="I26" s="25"/>
      <c r="J26" s="25"/>
      <c r="K26" s="25"/>
      <c r="L26" s="22">
        <f>SUM(D26:K26)*80</f>
        <v>0</v>
      </c>
      <c r="M26" s="132"/>
    </row>
    <row r="27" spans="1:13" ht="30" x14ac:dyDescent="0.25">
      <c r="A27" s="145"/>
      <c r="B27" s="146"/>
      <c r="C27" s="21" t="s">
        <v>128</v>
      </c>
      <c r="D27" s="25"/>
      <c r="E27" s="25"/>
      <c r="F27" s="25"/>
      <c r="G27" s="25"/>
      <c r="H27" s="25"/>
      <c r="I27" s="25"/>
      <c r="J27" s="25"/>
      <c r="K27" s="25"/>
      <c r="L27" s="22">
        <f>SUM(D27:K27)*110</f>
        <v>0</v>
      </c>
      <c r="M27" s="132"/>
    </row>
    <row r="28" spans="1:13" ht="30" x14ac:dyDescent="0.25">
      <c r="A28" s="145"/>
      <c r="B28" s="146"/>
      <c r="C28" s="21" t="s">
        <v>48</v>
      </c>
      <c r="D28" s="25"/>
      <c r="E28" s="25"/>
      <c r="F28" s="25"/>
      <c r="G28" s="25"/>
      <c r="H28" s="25"/>
      <c r="I28" s="25"/>
      <c r="J28" s="25"/>
      <c r="K28" s="25"/>
      <c r="L28" s="22">
        <f>SUM(D28:K28)*130</f>
        <v>0</v>
      </c>
      <c r="M28" s="132"/>
    </row>
    <row r="29" spans="1:13" x14ac:dyDescent="0.25">
      <c r="A29" s="145"/>
      <c r="B29" s="146"/>
      <c r="C29" s="140" t="s">
        <v>88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2"/>
    </row>
    <row r="30" spans="1:13" x14ac:dyDescent="0.25">
      <c r="A30" s="104" t="s">
        <v>49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  <row r="31" spans="1:13" x14ac:dyDescent="0.25">
      <c r="A31" s="112"/>
      <c r="B31" s="113"/>
      <c r="C31" s="73" t="s">
        <v>44</v>
      </c>
      <c r="D31" s="74">
        <v>42924</v>
      </c>
      <c r="E31" s="74">
        <v>42925</v>
      </c>
      <c r="F31" s="74">
        <v>42926</v>
      </c>
      <c r="G31" s="74">
        <v>42927</v>
      </c>
      <c r="H31" s="74">
        <v>42928</v>
      </c>
      <c r="I31" s="74">
        <v>42929</v>
      </c>
      <c r="J31" s="74">
        <v>42930</v>
      </c>
      <c r="K31" s="74">
        <v>42931</v>
      </c>
      <c r="L31" s="70" t="s">
        <v>33</v>
      </c>
      <c r="M31" s="71" t="s">
        <v>20</v>
      </c>
    </row>
    <row r="32" spans="1:13" ht="30" x14ac:dyDescent="0.25">
      <c r="A32" s="106" t="s">
        <v>50</v>
      </c>
      <c r="B32" s="107"/>
      <c r="C32" s="39" t="s">
        <v>46</v>
      </c>
      <c r="D32" s="72"/>
      <c r="E32" s="72"/>
      <c r="F32" s="72"/>
      <c r="G32" s="72"/>
      <c r="H32" s="72"/>
      <c r="I32" s="72"/>
      <c r="J32" s="72"/>
      <c r="K32" s="72"/>
      <c r="L32" s="22">
        <f>SUM(D32:K32)*52</f>
        <v>0</v>
      </c>
      <c r="M32" s="110">
        <f>SUM(L32:L33)</f>
        <v>0</v>
      </c>
    </row>
    <row r="33" spans="1:13" ht="30" x14ac:dyDescent="0.25">
      <c r="A33" s="108"/>
      <c r="B33" s="109"/>
      <c r="C33" s="20" t="s">
        <v>47</v>
      </c>
      <c r="D33" s="72"/>
      <c r="E33" s="72"/>
      <c r="F33" s="72"/>
      <c r="G33" s="72"/>
      <c r="H33" s="72"/>
      <c r="I33" s="72"/>
      <c r="J33" s="72"/>
      <c r="K33" s="72"/>
      <c r="L33" s="22">
        <f>SUM(D33:K33)*63</f>
        <v>0</v>
      </c>
      <c r="M33" s="111"/>
    </row>
    <row r="34" spans="1:13" x14ac:dyDescent="0.25">
      <c r="A34" s="104" t="s">
        <v>51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  <row r="35" spans="1:13" x14ac:dyDescent="0.25">
      <c r="A35" s="112"/>
      <c r="B35" s="113"/>
      <c r="C35" s="73" t="s">
        <v>44</v>
      </c>
      <c r="D35" s="74">
        <v>42924</v>
      </c>
      <c r="E35" s="74">
        <v>42925</v>
      </c>
      <c r="F35" s="74">
        <v>42926</v>
      </c>
      <c r="G35" s="74">
        <v>42927</v>
      </c>
      <c r="H35" s="74">
        <v>42928</v>
      </c>
      <c r="I35" s="74">
        <v>42929</v>
      </c>
      <c r="J35" s="74">
        <v>42930</v>
      </c>
      <c r="K35" s="74">
        <v>42931</v>
      </c>
      <c r="L35" s="70" t="s">
        <v>33</v>
      </c>
      <c r="M35" s="71" t="s">
        <v>20</v>
      </c>
    </row>
    <row r="36" spans="1:13" ht="30" customHeight="1" x14ac:dyDescent="0.25">
      <c r="A36" s="106" t="s">
        <v>52</v>
      </c>
      <c r="B36" s="107"/>
      <c r="C36" s="21" t="s">
        <v>132</v>
      </c>
      <c r="D36" s="25"/>
      <c r="E36" s="25"/>
      <c r="F36" s="25"/>
      <c r="G36" s="25"/>
      <c r="H36" s="25"/>
      <c r="I36" s="25"/>
      <c r="J36" s="25"/>
      <c r="K36" s="25"/>
      <c r="L36" s="22">
        <f>SUM(D36:K36)*58</f>
        <v>0</v>
      </c>
      <c r="M36" s="47">
        <f>SUM(L36:L36)</f>
        <v>0</v>
      </c>
    </row>
    <row r="37" spans="1:13" ht="30" x14ac:dyDescent="0.25">
      <c r="A37" s="145"/>
      <c r="B37" s="146"/>
      <c r="C37" s="21" t="s">
        <v>131</v>
      </c>
      <c r="D37" s="25"/>
      <c r="E37" s="25"/>
      <c r="F37" s="25"/>
      <c r="G37" s="25"/>
      <c r="H37" s="25"/>
      <c r="I37" s="25"/>
      <c r="J37" s="25"/>
      <c r="K37" s="25"/>
      <c r="L37" s="22">
        <f t="shared" ref="L37" si="0">SUM(D37:K37)*58</f>
        <v>0</v>
      </c>
      <c r="M37" s="49">
        <f t="shared" ref="M37:M39" si="1">SUM(L37:L37)</f>
        <v>0</v>
      </c>
    </row>
    <row r="38" spans="1:13" ht="30" x14ac:dyDescent="0.25">
      <c r="A38" s="145"/>
      <c r="B38" s="146"/>
      <c r="C38" s="21" t="s">
        <v>129</v>
      </c>
      <c r="D38" s="25"/>
      <c r="E38" s="25"/>
      <c r="F38" s="25"/>
      <c r="G38" s="25"/>
      <c r="H38" s="25"/>
      <c r="I38" s="25"/>
      <c r="J38" s="25"/>
      <c r="K38" s="25"/>
      <c r="L38" s="22">
        <f>SUM(D38:K38)*78</f>
        <v>0</v>
      </c>
      <c r="M38" s="49">
        <f t="shared" si="1"/>
        <v>0</v>
      </c>
    </row>
    <row r="39" spans="1:13" ht="30" x14ac:dyDescent="0.25">
      <c r="A39" s="108"/>
      <c r="B39" s="109"/>
      <c r="C39" s="21" t="s">
        <v>130</v>
      </c>
      <c r="D39" s="25"/>
      <c r="E39" s="25"/>
      <c r="F39" s="25"/>
      <c r="G39" s="25"/>
      <c r="H39" s="25"/>
      <c r="I39" s="25"/>
      <c r="J39" s="25"/>
      <c r="K39" s="25"/>
      <c r="L39" s="22">
        <f>SUM(D39:K39)*108</f>
        <v>0</v>
      </c>
      <c r="M39" s="49">
        <f t="shared" si="1"/>
        <v>0</v>
      </c>
    </row>
    <row r="40" spans="1:13" x14ac:dyDescent="0.25">
      <c r="A40" s="104" t="s">
        <v>53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</row>
    <row r="41" spans="1:13" x14ac:dyDescent="0.25">
      <c r="A41" s="112"/>
      <c r="B41" s="113"/>
      <c r="C41" s="73" t="s">
        <v>44</v>
      </c>
      <c r="D41" s="74">
        <v>42924</v>
      </c>
      <c r="E41" s="74">
        <v>42925</v>
      </c>
      <c r="F41" s="74">
        <v>42926</v>
      </c>
      <c r="G41" s="74">
        <v>42927</v>
      </c>
      <c r="H41" s="74">
        <v>42928</v>
      </c>
      <c r="I41" s="74">
        <v>42929</v>
      </c>
      <c r="J41" s="74">
        <v>42930</v>
      </c>
      <c r="K41" s="74">
        <v>42931</v>
      </c>
      <c r="L41" s="70" t="s">
        <v>33</v>
      </c>
      <c r="M41" s="71" t="s">
        <v>20</v>
      </c>
    </row>
    <row r="42" spans="1:13" ht="45" x14ac:dyDescent="0.25">
      <c r="A42" s="143" t="s">
        <v>54</v>
      </c>
      <c r="B42" s="143" t="s">
        <v>55</v>
      </c>
      <c r="C42" s="39" t="s">
        <v>133</v>
      </c>
      <c r="D42" s="72"/>
      <c r="E42" s="72"/>
      <c r="F42" s="72"/>
      <c r="G42" s="72"/>
      <c r="H42" s="72"/>
      <c r="I42" s="72"/>
      <c r="J42" s="72"/>
      <c r="K42" s="72"/>
      <c r="L42" s="22">
        <f>SUM(D42:K42)*78</f>
        <v>0</v>
      </c>
      <c r="M42" s="132">
        <f>SUM(L42:L47)</f>
        <v>0</v>
      </c>
    </row>
    <row r="43" spans="1:13" ht="45" x14ac:dyDescent="0.25">
      <c r="A43" s="167"/>
      <c r="B43" s="144"/>
      <c r="C43" s="39" t="s">
        <v>134</v>
      </c>
      <c r="D43" s="72"/>
      <c r="E43" s="72"/>
      <c r="F43" s="72"/>
      <c r="G43" s="72"/>
      <c r="H43" s="72"/>
      <c r="I43" s="72"/>
      <c r="J43" s="72"/>
      <c r="K43" s="72"/>
      <c r="L43" s="22">
        <f>SUM(D43:K43)*156</f>
        <v>0</v>
      </c>
      <c r="M43" s="132"/>
    </row>
    <row r="44" spans="1:13" ht="45" x14ac:dyDescent="0.25">
      <c r="A44" s="167"/>
      <c r="B44" s="39" t="s">
        <v>56</v>
      </c>
      <c r="C44" s="39" t="s">
        <v>135</v>
      </c>
      <c r="D44" s="72"/>
      <c r="E44" s="72"/>
      <c r="F44" s="72"/>
      <c r="G44" s="72"/>
      <c r="H44" s="72"/>
      <c r="I44" s="72"/>
      <c r="J44" s="72"/>
      <c r="K44" s="72"/>
      <c r="L44" s="22">
        <f>SUM(D44:K44)*132</f>
        <v>0</v>
      </c>
      <c r="M44" s="132"/>
    </row>
    <row r="45" spans="1:13" ht="45" x14ac:dyDescent="0.25">
      <c r="A45" s="167"/>
      <c r="B45" s="39" t="s">
        <v>57</v>
      </c>
      <c r="C45" s="39" t="s">
        <v>58</v>
      </c>
      <c r="D45" s="72"/>
      <c r="E45" s="72"/>
      <c r="F45" s="72"/>
      <c r="G45" s="72"/>
      <c r="H45" s="72"/>
      <c r="I45" s="72"/>
      <c r="J45" s="72"/>
      <c r="K45" s="72"/>
      <c r="L45" s="22">
        <f>SUM(D45:K45)*150</f>
        <v>0</v>
      </c>
      <c r="M45" s="132"/>
    </row>
    <row r="46" spans="1:13" ht="30" x14ac:dyDescent="0.25">
      <c r="A46" s="167"/>
      <c r="B46" s="39" t="s">
        <v>86</v>
      </c>
      <c r="C46" s="39" t="s">
        <v>137</v>
      </c>
      <c r="D46" s="72"/>
      <c r="E46" s="72"/>
      <c r="F46" s="72"/>
      <c r="G46" s="72"/>
      <c r="H46" s="72"/>
      <c r="I46" s="72"/>
      <c r="J46" s="72"/>
      <c r="K46" s="72"/>
      <c r="L46" s="22">
        <f>SUM(D46:K46)*205</f>
        <v>0</v>
      </c>
      <c r="M46" s="132"/>
    </row>
    <row r="47" spans="1:13" ht="30" x14ac:dyDescent="0.25">
      <c r="A47" s="167"/>
      <c r="B47" s="40" t="s">
        <v>59</v>
      </c>
      <c r="C47" s="39" t="s">
        <v>136</v>
      </c>
      <c r="D47" s="72"/>
      <c r="E47" s="72"/>
      <c r="F47" s="72"/>
      <c r="G47" s="72"/>
      <c r="H47" s="72"/>
      <c r="I47" s="72"/>
      <c r="J47" s="72"/>
      <c r="K47" s="72"/>
      <c r="L47" s="22">
        <f>SUM(D47:K47)*70</f>
        <v>0</v>
      </c>
      <c r="M47" s="132"/>
    </row>
    <row r="48" spans="1:13" x14ac:dyDescent="0.25">
      <c r="A48" s="144"/>
      <c r="B48" s="168" t="s">
        <v>87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70"/>
    </row>
    <row r="49" spans="1:13" x14ac:dyDescent="0.2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</row>
    <row r="50" spans="1:13" x14ac:dyDescent="0.25">
      <c r="A50" s="112"/>
      <c r="B50" s="113"/>
      <c r="C50" s="73" t="s">
        <v>44</v>
      </c>
      <c r="D50" s="74">
        <v>42924</v>
      </c>
      <c r="E50" s="74">
        <v>42925</v>
      </c>
      <c r="F50" s="74">
        <v>42926</v>
      </c>
      <c r="G50" s="74">
        <v>42927</v>
      </c>
      <c r="H50" s="74">
        <v>42928</v>
      </c>
      <c r="I50" s="74">
        <v>42929</v>
      </c>
      <c r="J50" s="74">
        <v>42930</v>
      </c>
      <c r="K50" s="74">
        <v>42931</v>
      </c>
      <c r="L50" s="70" t="s">
        <v>33</v>
      </c>
      <c r="M50" s="71" t="s">
        <v>20</v>
      </c>
    </row>
    <row r="51" spans="1:13" ht="60" x14ac:dyDescent="0.25">
      <c r="A51" s="106" t="s">
        <v>61</v>
      </c>
      <c r="B51" s="107"/>
      <c r="C51" s="39" t="s">
        <v>90</v>
      </c>
      <c r="D51" s="25"/>
      <c r="E51" s="25"/>
      <c r="F51" s="25"/>
      <c r="G51" s="25"/>
      <c r="H51" s="25"/>
      <c r="I51" s="25"/>
      <c r="J51" s="25"/>
      <c r="K51" s="25"/>
      <c r="L51" s="22">
        <f>SUM(D51:K51)*18</f>
        <v>0</v>
      </c>
      <c r="M51" s="132">
        <f>SUM(L51:L54)</f>
        <v>0</v>
      </c>
    </row>
    <row r="52" spans="1:13" ht="30" x14ac:dyDescent="0.25">
      <c r="A52" s="145"/>
      <c r="B52" s="146"/>
      <c r="C52" s="20" t="s">
        <v>62</v>
      </c>
      <c r="D52" s="25"/>
      <c r="E52" s="25"/>
      <c r="F52" s="25"/>
      <c r="G52" s="25"/>
      <c r="H52" s="25"/>
      <c r="I52" s="25"/>
      <c r="J52" s="25"/>
      <c r="K52" s="25"/>
      <c r="L52" s="22">
        <f>SUM(D52:K52)*36</f>
        <v>0</v>
      </c>
      <c r="M52" s="132"/>
    </row>
    <row r="53" spans="1:13" ht="30" x14ac:dyDescent="0.25">
      <c r="A53" s="145"/>
      <c r="B53" s="146"/>
      <c r="C53" s="21" t="s">
        <v>63</v>
      </c>
      <c r="D53" s="25"/>
      <c r="E53" s="25"/>
      <c r="F53" s="25"/>
      <c r="G53" s="25"/>
      <c r="H53" s="25"/>
      <c r="I53" s="25"/>
      <c r="J53" s="25"/>
      <c r="K53" s="25"/>
      <c r="L53" s="22">
        <f>SUM(D53:K53)*48</f>
        <v>0</v>
      </c>
      <c r="M53" s="132"/>
    </row>
    <row r="54" spans="1:13" ht="30" x14ac:dyDescent="0.25">
      <c r="A54" s="108"/>
      <c r="B54" s="109"/>
      <c r="C54" s="21" t="s">
        <v>89</v>
      </c>
      <c r="D54" s="25"/>
      <c r="E54" s="25"/>
      <c r="F54" s="25"/>
      <c r="G54" s="25"/>
      <c r="H54" s="25"/>
      <c r="I54" s="25"/>
      <c r="J54" s="25"/>
      <c r="K54" s="25"/>
      <c r="L54" s="22">
        <f>SUM(D54:K54)*80</f>
        <v>0</v>
      </c>
      <c r="M54" s="132"/>
    </row>
    <row r="55" spans="1:13" x14ac:dyDescent="0.25">
      <c r="A55" s="104" t="s">
        <v>100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</row>
    <row r="56" spans="1:13" x14ac:dyDescent="0.25">
      <c r="A56" s="112"/>
      <c r="B56" s="113"/>
      <c r="C56" s="73" t="s">
        <v>44</v>
      </c>
      <c r="D56" s="74">
        <v>42924</v>
      </c>
      <c r="E56" s="74">
        <v>42925</v>
      </c>
      <c r="F56" s="74">
        <v>42926</v>
      </c>
      <c r="G56" s="74">
        <v>42927</v>
      </c>
      <c r="H56" s="74">
        <v>42928</v>
      </c>
      <c r="I56" s="74">
        <v>42929</v>
      </c>
      <c r="J56" s="74">
        <v>42930</v>
      </c>
      <c r="K56" s="74">
        <v>42931</v>
      </c>
      <c r="L56" s="70" t="s">
        <v>33</v>
      </c>
      <c r="M56" s="71" t="s">
        <v>20</v>
      </c>
    </row>
    <row r="57" spans="1:13" ht="30" x14ac:dyDescent="0.25">
      <c r="A57" s="106" t="s">
        <v>124</v>
      </c>
      <c r="B57" s="107"/>
      <c r="C57" s="53" t="s">
        <v>140</v>
      </c>
      <c r="D57" s="25"/>
      <c r="E57" s="25"/>
      <c r="F57" s="25"/>
      <c r="G57" s="25"/>
      <c r="H57" s="25"/>
      <c r="I57" s="25"/>
      <c r="J57" s="25"/>
      <c r="K57" s="25"/>
      <c r="L57" s="22">
        <f>SUM(D57:K57)*39</f>
        <v>0</v>
      </c>
      <c r="M57" s="132">
        <f>SUM(L57:L59)</f>
        <v>0</v>
      </c>
    </row>
    <row r="58" spans="1:13" ht="30" x14ac:dyDescent="0.25">
      <c r="A58" s="145"/>
      <c r="B58" s="146"/>
      <c r="C58" s="20" t="s">
        <v>141</v>
      </c>
      <c r="D58" s="25"/>
      <c r="E58" s="25"/>
      <c r="F58" s="25"/>
      <c r="G58" s="25"/>
      <c r="H58" s="25"/>
      <c r="I58" s="25"/>
      <c r="J58" s="25"/>
      <c r="K58" s="25"/>
      <c r="L58" s="22">
        <f>SUM(D58:K58)*44</f>
        <v>0</v>
      </c>
      <c r="M58" s="132"/>
    </row>
    <row r="59" spans="1:13" ht="30" x14ac:dyDescent="0.25">
      <c r="A59" s="145"/>
      <c r="B59" s="146"/>
      <c r="C59" s="21" t="s">
        <v>142</v>
      </c>
      <c r="D59" s="25"/>
      <c r="E59" s="25"/>
      <c r="F59" s="25"/>
      <c r="G59" s="25"/>
      <c r="H59" s="25"/>
      <c r="I59" s="25"/>
      <c r="J59" s="25"/>
      <c r="K59" s="25"/>
      <c r="L59" s="22">
        <f>SUM(D59:K59)*62</f>
        <v>0</v>
      </c>
      <c r="M59" s="132"/>
    </row>
    <row r="60" spans="1:13" x14ac:dyDescent="0.25">
      <c r="A60" s="145"/>
      <c r="B60" s="146"/>
      <c r="C60" s="140" t="s">
        <v>91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2"/>
    </row>
    <row r="61" spans="1:13" x14ac:dyDescent="0.25">
      <c r="A61" s="104" t="s">
        <v>99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</row>
    <row r="62" spans="1:13" x14ac:dyDescent="0.25">
      <c r="A62" s="112"/>
      <c r="B62" s="113"/>
      <c r="C62" s="73" t="s">
        <v>44</v>
      </c>
      <c r="D62" s="74">
        <v>42924</v>
      </c>
      <c r="E62" s="74">
        <v>42925</v>
      </c>
      <c r="F62" s="74">
        <v>42926</v>
      </c>
      <c r="G62" s="74">
        <v>42927</v>
      </c>
      <c r="H62" s="74">
        <v>42928</v>
      </c>
      <c r="I62" s="74">
        <v>42929</v>
      </c>
      <c r="J62" s="74">
        <v>42930</v>
      </c>
      <c r="K62" s="74">
        <v>42931</v>
      </c>
      <c r="L62" s="70" t="s">
        <v>33</v>
      </c>
      <c r="M62" s="71" t="s">
        <v>20</v>
      </c>
    </row>
    <row r="63" spans="1:13" ht="30" x14ac:dyDescent="0.25">
      <c r="A63" s="106" t="s">
        <v>92</v>
      </c>
      <c r="B63" s="107"/>
      <c r="C63" s="20" t="s">
        <v>93</v>
      </c>
      <c r="D63" s="25"/>
      <c r="E63" s="25"/>
      <c r="F63" s="25"/>
      <c r="G63" s="25"/>
      <c r="H63" s="25"/>
      <c r="I63" s="25"/>
      <c r="J63" s="25"/>
      <c r="K63" s="25"/>
      <c r="L63" s="22">
        <f>SUM(D63:K63)*55</f>
        <v>0</v>
      </c>
      <c r="M63" s="110">
        <f>SUM(L63:L64)</f>
        <v>0</v>
      </c>
    </row>
    <row r="64" spans="1:13" ht="30" x14ac:dyDescent="0.25">
      <c r="A64" s="145"/>
      <c r="B64" s="146"/>
      <c r="C64" s="21" t="s">
        <v>94</v>
      </c>
      <c r="D64" s="25"/>
      <c r="E64" s="25"/>
      <c r="F64" s="25"/>
      <c r="G64" s="25"/>
      <c r="H64" s="25"/>
      <c r="I64" s="25"/>
      <c r="J64" s="25"/>
      <c r="K64" s="25"/>
      <c r="L64" s="22">
        <f>SUM(D64:K64)*82</f>
        <v>0</v>
      </c>
      <c r="M64" s="111"/>
    </row>
    <row r="65" spans="1:13" x14ac:dyDescent="0.25">
      <c r="A65" s="108"/>
      <c r="B65" s="109"/>
      <c r="C65" s="161" t="s">
        <v>95</v>
      </c>
      <c r="D65" s="162"/>
      <c r="E65" s="162"/>
      <c r="F65" s="162"/>
      <c r="G65" s="162"/>
      <c r="H65" s="162"/>
      <c r="I65" s="162"/>
      <c r="J65" s="162"/>
      <c r="K65" s="162"/>
      <c r="L65" s="162"/>
      <c r="M65" s="163"/>
    </row>
    <row r="66" spans="1:13" x14ac:dyDescent="0.25">
      <c r="A66" s="104" t="s">
        <v>98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</row>
    <row r="67" spans="1:13" x14ac:dyDescent="0.25">
      <c r="A67" s="112"/>
      <c r="B67" s="113"/>
      <c r="C67" s="73" t="s">
        <v>44</v>
      </c>
      <c r="D67" s="74">
        <v>42924</v>
      </c>
      <c r="E67" s="74">
        <v>42925</v>
      </c>
      <c r="F67" s="74">
        <v>42926</v>
      </c>
      <c r="G67" s="74">
        <v>42927</v>
      </c>
      <c r="H67" s="74">
        <v>42928</v>
      </c>
      <c r="I67" s="74">
        <v>42929</v>
      </c>
      <c r="J67" s="74">
        <v>42930</v>
      </c>
      <c r="K67" s="74">
        <v>42931</v>
      </c>
      <c r="L67" s="70" t="s">
        <v>33</v>
      </c>
      <c r="M67" s="71" t="s">
        <v>20</v>
      </c>
    </row>
    <row r="68" spans="1:13" ht="30" customHeight="1" x14ac:dyDescent="0.25">
      <c r="A68" s="106" t="s">
        <v>97</v>
      </c>
      <c r="B68" s="107"/>
      <c r="C68" s="21" t="s">
        <v>138</v>
      </c>
      <c r="D68" s="25"/>
      <c r="E68" s="25"/>
      <c r="F68" s="25"/>
      <c r="G68" s="25"/>
      <c r="H68" s="25"/>
      <c r="I68" s="25"/>
      <c r="J68" s="25"/>
      <c r="K68" s="25"/>
      <c r="L68" s="22">
        <f>SUM(D68:K68)*53</f>
        <v>0</v>
      </c>
      <c r="M68" s="121">
        <f>SUM(L68:L69)</f>
        <v>0</v>
      </c>
    </row>
    <row r="69" spans="1:13" ht="30" x14ac:dyDescent="0.25">
      <c r="A69" s="145"/>
      <c r="B69" s="146"/>
      <c r="C69" s="21" t="s">
        <v>139</v>
      </c>
      <c r="D69" s="25"/>
      <c r="E69" s="25"/>
      <c r="F69" s="25"/>
      <c r="G69" s="25"/>
      <c r="H69" s="25"/>
      <c r="I69" s="25"/>
      <c r="J69" s="25"/>
      <c r="K69" s="25"/>
      <c r="L69" s="22">
        <f>SUM(D69:K69)*72</f>
        <v>0</v>
      </c>
      <c r="M69" s="123"/>
    </row>
    <row r="70" spans="1:13" x14ac:dyDescent="0.25">
      <c r="A70" s="108"/>
      <c r="B70" s="109"/>
      <c r="C70" s="161" t="s">
        <v>96</v>
      </c>
      <c r="D70" s="162"/>
      <c r="E70" s="162"/>
      <c r="F70" s="162"/>
      <c r="G70" s="162"/>
      <c r="H70" s="162"/>
      <c r="I70" s="162"/>
      <c r="J70" s="162"/>
      <c r="K70" s="162"/>
      <c r="L70" s="162"/>
      <c r="M70" s="163"/>
    </row>
    <row r="71" spans="1:13" x14ac:dyDescent="0.25">
      <c r="A71" s="104" t="s">
        <v>101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</row>
    <row r="72" spans="1:13" x14ac:dyDescent="0.25">
      <c r="A72" s="112"/>
      <c r="B72" s="113"/>
      <c r="C72" s="73" t="s">
        <v>44</v>
      </c>
      <c r="D72" s="74">
        <v>42924</v>
      </c>
      <c r="E72" s="74">
        <v>42925</v>
      </c>
      <c r="F72" s="74">
        <v>42926</v>
      </c>
      <c r="G72" s="74">
        <v>42927</v>
      </c>
      <c r="H72" s="74">
        <v>42928</v>
      </c>
      <c r="I72" s="74">
        <v>42929</v>
      </c>
      <c r="J72" s="74">
        <v>42930</v>
      </c>
      <c r="K72" s="74">
        <v>42931</v>
      </c>
      <c r="L72" s="70" t="s">
        <v>33</v>
      </c>
      <c r="M72" s="71" t="s">
        <v>20</v>
      </c>
    </row>
    <row r="73" spans="1:13" ht="30" customHeight="1" x14ac:dyDescent="0.25">
      <c r="A73" s="114" t="s">
        <v>101</v>
      </c>
      <c r="B73" s="172" t="s">
        <v>102</v>
      </c>
      <c r="C73" s="53" t="s">
        <v>103</v>
      </c>
      <c r="D73" s="25"/>
      <c r="E73" s="25"/>
      <c r="F73" s="25"/>
      <c r="G73" s="25"/>
      <c r="H73" s="25"/>
      <c r="I73" s="25"/>
      <c r="J73" s="25"/>
      <c r="K73" s="25"/>
      <c r="L73" s="22">
        <f>SUM(D73:K73)*70</f>
        <v>0</v>
      </c>
      <c r="M73" s="132">
        <f>SUM(L73:L79)</f>
        <v>0</v>
      </c>
    </row>
    <row r="74" spans="1:13" ht="30" x14ac:dyDescent="0.25">
      <c r="A74" s="114"/>
      <c r="B74" s="172"/>
      <c r="C74" s="52" t="s">
        <v>105</v>
      </c>
      <c r="D74" s="25"/>
      <c r="E74" s="25"/>
      <c r="F74" s="25"/>
      <c r="G74" s="25"/>
      <c r="H74" s="25"/>
      <c r="I74" s="25"/>
      <c r="J74" s="25"/>
      <c r="K74" s="25"/>
      <c r="L74" s="22">
        <f t="shared" ref="L74:L78" si="2">SUM(D74:K74)*70</f>
        <v>0</v>
      </c>
      <c r="M74" s="132"/>
    </row>
    <row r="75" spans="1:13" ht="30" x14ac:dyDescent="0.25">
      <c r="A75" s="114"/>
      <c r="B75" s="172" t="s">
        <v>104</v>
      </c>
      <c r="C75" s="53" t="s">
        <v>103</v>
      </c>
      <c r="D75" s="25"/>
      <c r="E75" s="25"/>
      <c r="F75" s="25"/>
      <c r="G75" s="25"/>
      <c r="H75" s="25"/>
      <c r="I75" s="25"/>
      <c r="J75" s="25"/>
      <c r="K75" s="25"/>
      <c r="L75" s="22">
        <f t="shared" si="2"/>
        <v>0</v>
      </c>
      <c r="M75" s="132"/>
    </row>
    <row r="76" spans="1:13" ht="30" x14ac:dyDescent="0.25">
      <c r="A76" s="114"/>
      <c r="B76" s="172"/>
      <c r="C76" s="52" t="s">
        <v>105</v>
      </c>
      <c r="D76" s="25"/>
      <c r="E76" s="25"/>
      <c r="F76" s="25"/>
      <c r="G76" s="25"/>
      <c r="H76" s="25"/>
      <c r="I76" s="25"/>
      <c r="J76" s="25"/>
      <c r="K76" s="25"/>
      <c r="L76" s="22">
        <f t="shared" si="2"/>
        <v>0</v>
      </c>
      <c r="M76" s="132"/>
    </row>
    <row r="77" spans="1:13" ht="30" x14ac:dyDescent="0.25">
      <c r="A77" s="114"/>
      <c r="B77" s="172" t="s">
        <v>106</v>
      </c>
      <c r="C77" s="53" t="s">
        <v>103</v>
      </c>
      <c r="D77" s="25"/>
      <c r="E77" s="25"/>
      <c r="F77" s="25"/>
      <c r="G77" s="25"/>
      <c r="H77" s="25"/>
      <c r="I77" s="25"/>
      <c r="J77" s="25"/>
      <c r="K77" s="25"/>
      <c r="L77" s="22">
        <f t="shared" si="2"/>
        <v>0</v>
      </c>
      <c r="M77" s="132"/>
    </row>
    <row r="78" spans="1:13" ht="30" x14ac:dyDescent="0.25">
      <c r="A78" s="114"/>
      <c r="B78" s="172"/>
      <c r="C78" s="52" t="s">
        <v>105</v>
      </c>
      <c r="D78" s="25"/>
      <c r="E78" s="25"/>
      <c r="F78" s="25"/>
      <c r="G78" s="25"/>
      <c r="H78" s="25"/>
      <c r="I78" s="25"/>
      <c r="J78" s="25"/>
      <c r="K78" s="25"/>
      <c r="L78" s="22">
        <f t="shared" si="2"/>
        <v>0</v>
      </c>
      <c r="M78" s="132"/>
    </row>
    <row r="79" spans="1:13" ht="30" x14ac:dyDescent="0.25">
      <c r="A79" s="114"/>
      <c r="B79" s="51" t="s">
        <v>107</v>
      </c>
      <c r="C79" s="21" t="s">
        <v>93</v>
      </c>
      <c r="D79" s="25"/>
      <c r="E79" s="25"/>
      <c r="F79" s="25"/>
      <c r="G79" s="25"/>
      <c r="H79" s="25"/>
      <c r="I79" s="25"/>
      <c r="J79" s="25"/>
      <c r="K79" s="25"/>
      <c r="L79" s="22">
        <f>SUM(D79:K79)*55</f>
        <v>0</v>
      </c>
      <c r="M79" s="132"/>
    </row>
    <row r="80" spans="1:13" ht="15" customHeight="1" x14ac:dyDescent="0.25">
      <c r="A80" s="114"/>
      <c r="B80" s="171" t="s">
        <v>96</v>
      </c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</row>
    <row r="81" spans="1:13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88" t="s">
        <v>64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</row>
    <row r="83" spans="1:13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"/>
      <c r="K83" s="3"/>
    </row>
    <row r="84" spans="1:13" ht="14.45" customHeight="1" x14ac:dyDescent="0.25">
      <c r="A84" s="154" t="s">
        <v>65</v>
      </c>
      <c r="B84" s="155"/>
      <c r="C84" s="156"/>
      <c r="D84" s="154" t="s">
        <v>66</v>
      </c>
      <c r="E84" s="155"/>
      <c r="F84" s="155"/>
      <c r="G84" s="155"/>
      <c r="H84" s="156"/>
      <c r="I84" s="42" t="s">
        <v>67</v>
      </c>
      <c r="J84" s="164" t="s">
        <v>68</v>
      </c>
      <c r="K84" s="165"/>
      <c r="L84" s="165"/>
      <c r="M84" s="166"/>
    </row>
    <row r="85" spans="1:13" ht="5.45" customHeight="1" x14ac:dyDescent="0.25">
      <c r="A85" s="3"/>
      <c r="B85" s="3"/>
      <c r="C85" s="3"/>
      <c r="D85" s="5"/>
      <c r="I85" s="5"/>
      <c r="J85" s="5"/>
      <c r="K85" s="5"/>
      <c r="L85" s="5"/>
      <c r="M85" s="41"/>
    </row>
    <row r="86" spans="1:13" x14ac:dyDescent="0.25">
      <c r="A86" s="152" t="s">
        <v>69</v>
      </c>
      <c r="B86" s="153"/>
      <c r="C86" s="153"/>
      <c r="D86" s="158" t="s">
        <v>70</v>
      </c>
      <c r="E86" s="158"/>
      <c r="F86" s="158"/>
      <c r="G86" s="158"/>
      <c r="H86" s="158"/>
      <c r="I86" s="48">
        <v>30</v>
      </c>
      <c r="J86" s="118"/>
      <c r="K86" s="119"/>
      <c r="L86" s="119"/>
      <c r="M86" s="120"/>
    </row>
    <row r="87" spans="1:13" x14ac:dyDescent="0.25">
      <c r="A87" s="152" t="s">
        <v>71</v>
      </c>
      <c r="B87" s="153"/>
      <c r="C87" s="153"/>
      <c r="D87" s="158" t="s">
        <v>72</v>
      </c>
      <c r="E87" s="158"/>
      <c r="F87" s="158"/>
      <c r="G87" s="158"/>
      <c r="H87" s="158"/>
      <c r="I87" s="48">
        <v>50</v>
      </c>
      <c r="J87" s="118"/>
      <c r="K87" s="119"/>
      <c r="L87" s="119"/>
      <c r="M87" s="120"/>
    </row>
    <row r="88" spans="1:13" x14ac:dyDescent="0.25">
      <c r="A88" s="152" t="s">
        <v>73</v>
      </c>
      <c r="B88" s="153"/>
      <c r="C88" s="153"/>
      <c r="D88" s="158" t="s">
        <v>74</v>
      </c>
      <c r="E88" s="158"/>
      <c r="F88" s="158"/>
      <c r="G88" s="158"/>
      <c r="H88" s="158"/>
      <c r="I88" s="48">
        <v>65</v>
      </c>
      <c r="J88" s="118"/>
      <c r="K88" s="119"/>
      <c r="L88" s="119"/>
      <c r="M88" s="120"/>
    </row>
    <row r="89" spans="1:13" x14ac:dyDescent="0.25">
      <c r="A89" s="152" t="s">
        <v>75</v>
      </c>
      <c r="B89" s="153"/>
      <c r="C89" s="153"/>
      <c r="D89" s="158" t="s">
        <v>76</v>
      </c>
      <c r="E89" s="158"/>
      <c r="F89" s="158"/>
      <c r="G89" s="158"/>
      <c r="H89" s="158"/>
      <c r="I89" s="48">
        <v>20</v>
      </c>
      <c r="J89" s="118"/>
      <c r="K89" s="119"/>
      <c r="L89" s="119"/>
      <c r="M89" s="120"/>
    </row>
    <row r="90" spans="1:13" x14ac:dyDescent="0.25">
      <c r="A90" s="152" t="s">
        <v>77</v>
      </c>
      <c r="B90" s="153"/>
      <c r="C90" s="153"/>
      <c r="D90" s="158" t="s">
        <v>78</v>
      </c>
      <c r="E90" s="158"/>
      <c r="F90" s="158"/>
      <c r="G90" s="158"/>
      <c r="H90" s="158"/>
      <c r="I90" s="48">
        <v>35</v>
      </c>
      <c r="J90" s="118"/>
      <c r="K90" s="119"/>
      <c r="L90" s="119"/>
      <c r="M90" s="120"/>
    </row>
    <row r="91" spans="1:13" x14ac:dyDescent="0.25">
      <c r="A91" s="6"/>
      <c r="B91" s="6"/>
      <c r="C91" s="27"/>
      <c r="D91" s="43"/>
      <c r="I91" s="44" t="s">
        <v>79</v>
      </c>
      <c r="J91" s="147">
        <f>SUM(J86*I86,J87*I87,J88*I88,J89*I89,J90*I90)</f>
        <v>0</v>
      </c>
      <c r="K91" s="148"/>
      <c r="L91" s="148"/>
      <c r="M91" s="149"/>
    </row>
    <row r="92" spans="1:13" x14ac:dyDescent="0.25">
      <c r="A92" s="6"/>
      <c r="B92" s="6"/>
      <c r="C92" s="27"/>
      <c r="D92" s="43"/>
      <c r="I92" s="45"/>
      <c r="J92" s="46"/>
      <c r="K92" s="46"/>
      <c r="L92" s="46"/>
      <c r="M92" s="46"/>
    </row>
    <row r="93" spans="1:13" x14ac:dyDescent="0.25">
      <c r="A93" s="3"/>
      <c r="B93" s="3"/>
      <c r="C93" s="3"/>
      <c r="D93" s="135" t="s">
        <v>80</v>
      </c>
      <c r="E93" s="136"/>
      <c r="F93" s="136"/>
      <c r="G93" s="136"/>
      <c r="H93" s="136"/>
      <c r="I93" s="136"/>
      <c r="J93" s="136"/>
      <c r="K93" s="137"/>
      <c r="L93" s="138">
        <f>SUM(M4,M15,M32,M42,M36,M24,'Definitive Entries'!H84,M51,J91)</f>
        <v>0</v>
      </c>
      <c r="M93" s="139"/>
    </row>
    <row r="94" spans="1:13" x14ac:dyDescent="0.25">
      <c r="A94" s="3"/>
      <c r="B94" s="3"/>
      <c r="C94" s="3"/>
      <c r="D94" s="133" t="s">
        <v>81</v>
      </c>
      <c r="E94" s="133"/>
      <c r="F94" s="133"/>
      <c r="G94" s="133"/>
      <c r="H94" s="133"/>
      <c r="I94" s="133"/>
      <c r="J94" s="133"/>
      <c r="K94" s="133"/>
      <c r="L94" s="134">
        <f>'Definitive Entries'!H84+(SUM(M4,M15,M42,M36,M24)/2)</f>
        <v>0</v>
      </c>
      <c r="M94" s="134"/>
    </row>
    <row r="95" spans="1:13" x14ac:dyDescent="0.25">
      <c r="A95" s="3"/>
      <c r="B95" s="3"/>
      <c r="C95" s="3"/>
      <c r="D95" s="3"/>
      <c r="E95" s="3"/>
      <c r="F95" s="3"/>
      <c r="G95" s="3"/>
      <c r="H95" s="3"/>
      <c r="I95" s="5"/>
      <c r="J95" s="5"/>
      <c r="K95" s="3"/>
      <c r="L95" s="5"/>
      <c r="M95" s="5"/>
    </row>
    <row r="96" spans="1:13" x14ac:dyDescent="0.25">
      <c r="A96" s="159" t="s">
        <v>143</v>
      </c>
      <c r="B96" s="160"/>
      <c r="C96" s="160"/>
      <c r="D96" s="160"/>
      <c r="E96" s="160"/>
      <c r="F96" s="160"/>
      <c r="G96" s="160"/>
      <c r="H96" s="160"/>
      <c r="I96" s="160"/>
      <c r="J96" s="157" t="s">
        <v>82</v>
      </c>
      <c r="K96" s="157"/>
      <c r="L96" s="150">
        <f ca="1">TODAY()</f>
        <v>43081</v>
      </c>
      <c r="M96" s="150"/>
    </row>
    <row r="97" spans="1:13" x14ac:dyDescent="0.25">
      <c r="A97" s="160"/>
      <c r="B97" s="160"/>
      <c r="C97" s="160"/>
      <c r="D97" s="160"/>
      <c r="E97" s="160"/>
      <c r="F97" s="160"/>
      <c r="G97" s="160"/>
      <c r="H97" s="160"/>
      <c r="I97" s="160"/>
      <c r="J97" s="157" t="s">
        <v>83</v>
      </c>
      <c r="K97" s="157"/>
      <c r="L97" s="151"/>
      <c r="M97" s="151"/>
    </row>
    <row r="98" spans="1:13" ht="73.150000000000006" customHeight="1" x14ac:dyDescent="0.25">
      <c r="A98" s="160"/>
      <c r="B98" s="160"/>
      <c r="C98" s="160"/>
      <c r="D98" s="160"/>
      <c r="E98" s="160"/>
      <c r="F98" s="160"/>
      <c r="G98" s="160"/>
      <c r="H98" s="160"/>
      <c r="I98" s="160"/>
      <c r="J98" s="41"/>
      <c r="L98" s="41"/>
      <c r="M98" s="41"/>
    </row>
    <row r="99" spans="1:13" x14ac:dyDescent="0.25">
      <c r="A99" s="3"/>
      <c r="B99" s="3"/>
      <c r="C99" s="3"/>
      <c r="D99" s="3"/>
      <c r="E99" s="3"/>
      <c r="F99" s="3"/>
      <c r="G99" s="3"/>
      <c r="H99" s="3"/>
      <c r="I99" s="5"/>
      <c r="J99" s="41"/>
      <c r="L99" s="41"/>
      <c r="M99" s="41"/>
    </row>
    <row r="100" spans="1:13" x14ac:dyDescent="0.25">
      <c r="A100" s="99" t="s">
        <v>84</v>
      </c>
      <c r="B100" s="99"/>
      <c r="C100" s="131" t="s">
        <v>85</v>
      </c>
      <c r="D100" s="99"/>
      <c r="E100" s="99"/>
      <c r="F100" s="99"/>
      <c r="G100" s="99"/>
      <c r="H100" s="99"/>
      <c r="I100" s="99"/>
      <c r="J100" s="41"/>
      <c r="L100" s="41"/>
      <c r="M100" s="41"/>
    </row>
  </sheetData>
  <sheetProtection algorithmName="SHA-512" hashValue="nxdBsjndo7h7zEJG2wxODA9CRH3gaLwd8SNsPqJn31qdnx2jQF7ol0VVvoBH4r5JIEULrcruuTNyAzSnAZNufg==" saltValue="LA9lt4wsFNqhgRXFtpZp/g==" spinCount="100000" sheet="1" selectLockedCells="1"/>
  <mergeCells count="98">
    <mergeCell ref="A72:B72"/>
    <mergeCell ref="B80:M80"/>
    <mergeCell ref="A73:A80"/>
    <mergeCell ref="B73:B74"/>
    <mergeCell ref="M73:M79"/>
    <mergeCell ref="B75:B76"/>
    <mergeCell ref="B77:B78"/>
    <mergeCell ref="A42:A48"/>
    <mergeCell ref="A62:B62"/>
    <mergeCell ref="A67:B67"/>
    <mergeCell ref="A71:M71"/>
    <mergeCell ref="A31:B31"/>
    <mergeCell ref="A35:B35"/>
    <mergeCell ref="A41:B41"/>
    <mergeCell ref="A50:B50"/>
    <mergeCell ref="A56:B56"/>
    <mergeCell ref="A36:B39"/>
    <mergeCell ref="B48:M48"/>
    <mergeCell ref="A57:B60"/>
    <mergeCell ref="M57:M59"/>
    <mergeCell ref="C60:M60"/>
    <mergeCell ref="A61:M61"/>
    <mergeCell ref="A63:B65"/>
    <mergeCell ref="J86:M86"/>
    <mergeCell ref="J87:M87"/>
    <mergeCell ref="J88:M88"/>
    <mergeCell ref="A82:M82"/>
    <mergeCell ref="M42:M47"/>
    <mergeCell ref="D87:H87"/>
    <mergeCell ref="D88:H88"/>
    <mergeCell ref="M63:M64"/>
    <mergeCell ref="C65:M65"/>
    <mergeCell ref="A66:M66"/>
    <mergeCell ref="A68:B70"/>
    <mergeCell ref="M68:M69"/>
    <mergeCell ref="C70:M70"/>
    <mergeCell ref="J84:M84"/>
    <mergeCell ref="A86:C86"/>
    <mergeCell ref="A55:M55"/>
    <mergeCell ref="L96:M96"/>
    <mergeCell ref="L97:M97"/>
    <mergeCell ref="A87:C87"/>
    <mergeCell ref="A88:C88"/>
    <mergeCell ref="A84:C84"/>
    <mergeCell ref="D84:H84"/>
    <mergeCell ref="J96:K96"/>
    <mergeCell ref="J97:K97"/>
    <mergeCell ref="A89:C89"/>
    <mergeCell ref="A90:C90"/>
    <mergeCell ref="D86:H86"/>
    <mergeCell ref="A96:I98"/>
    <mergeCell ref="J89:M89"/>
    <mergeCell ref="J90:M90"/>
    <mergeCell ref="D89:H89"/>
    <mergeCell ref="D90:H90"/>
    <mergeCell ref="A100:B100"/>
    <mergeCell ref="C100:I100"/>
    <mergeCell ref="M24:M28"/>
    <mergeCell ref="A14:M14"/>
    <mergeCell ref="A15:B15"/>
    <mergeCell ref="D94:K94"/>
    <mergeCell ref="L94:M94"/>
    <mergeCell ref="D93:K93"/>
    <mergeCell ref="L93:M93"/>
    <mergeCell ref="C29:M29"/>
    <mergeCell ref="A40:M40"/>
    <mergeCell ref="B42:B43"/>
    <mergeCell ref="A49:M49"/>
    <mergeCell ref="A51:B54"/>
    <mergeCell ref="M51:M54"/>
    <mergeCell ref="J91:M91"/>
    <mergeCell ref="A13:B13"/>
    <mergeCell ref="A9:M9"/>
    <mergeCell ref="A20:M20"/>
    <mergeCell ref="D18:I18"/>
    <mergeCell ref="D6:K6"/>
    <mergeCell ref="B6:B7"/>
    <mergeCell ref="A11:M11"/>
    <mergeCell ref="A16:B16"/>
    <mergeCell ref="A17:B17"/>
    <mergeCell ref="M15:M18"/>
    <mergeCell ref="A18:B18"/>
    <mergeCell ref="A1:M1"/>
    <mergeCell ref="A3:B3"/>
    <mergeCell ref="A4:B4"/>
    <mergeCell ref="A5:B5"/>
    <mergeCell ref="D3:K3"/>
    <mergeCell ref="D4:K4"/>
    <mergeCell ref="D5:K5"/>
    <mergeCell ref="M4:M7"/>
    <mergeCell ref="D7:K7"/>
    <mergeCell ref="A22:M22"/>
    <mergeCell ref="A34:M34"/>
    <mergeCell ref="A30:M30"/>
    <mergeCell ref="A32:B33"/>
    <mergeCell ref="M32:M33"/>
    <mergeCell ref="A23:B23"/>
    <mergeCell ref="A24:B29"/>
  </mergeCells>
  <dataValidations count="4">
    <dataValidation allowBlank="1" showInputMessage="1" showErrorMessage="1" promptTitle="Meals" prompt="Please, choose the number of meals" sqref="K15:K18" xr:uid="{00000000-0002-0000-0100-000000000000}"/>
    <dataValidation type="whole" allowBlank="1" showInputMessage="1" showErrorMessage="1" promptTitle="Transports" prompt="Please, insert the number of persons" sqref="D4:K7" xr:uid="{00000000-0002-0000-0100-000004000000}">
      <formula1>0</formula1>
      <formula2>100</formula2>
    </dataValidation>
    <dataValidation type="whole" allowBlank="1" showInputMessage="1" showErrorMessage="1" promptTitle="Meals" prompt="Please, choose the number of meals" sqref="D15:J17 J18" xr:uid="{44166873-7EF0-4965-A857-840D88E22382}">
      <formula1>0</formula1>
      <formula2>100</formula2>
    </dataValidation>
    <dataValidation type="whole" allowBlank="1" showInputMessage="1" showErrorMessage="1" sqref="D24:K28 D32:K33 D36:K39 D42:K45 D46:K47 D51:K54 D57:K59 D63:K64 D68:K69 D73:K79 J86:M90" xr:uid="{EADCF870-EEF7-46B2-A10D-443241065C32}">
      <formula1>0</formula1>
      <formula2>100</formula2>
    </dataValidation>
  </dataValidations>
  <hyperlinks>
    <hyperlink ref="C100" r:id="rId1" xr:uid="{00000000-0004-0000-0100-000000000000}"/>
  </hyperlinks>
  <pageMargins left="0.25" right="0.25" top="0.75" bottom="0.75" header="0.3" footer="0.3"/>
  <pageSetup paperSize="9" orientation="portrait" r:id="rId2"/>
  <headerFooter>
    <oddHeader>&amp;CSCALABISCUP 2018
&amp;8Transportation + Meals + Hotels Form</oddHeader>
    <oddFooter>&amp;C&amp;P/&amp;N</oddFooter>
  </headerFooter>
  <rowBreaks count="3" manualBreakCount="3">
    <brk id="33" max="12" man="1"/>
    <brk id="54" max="12" man="1"/>
    <brk id="80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eals" prompt="Please, choose the number of meals" xr:uid="{00000000-0002-0000-0100-000002000000}">
          <x14:formula1>
            <xm:f>Folha1!$B$3:$B$32</xm:f>
          </x14:formula1>
          <xm:sqref>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52"/>
  <sheetViews>
    <sheetView workbookViewId="0">
      <selection activeCell="B31" sqref="B31:B52"/>
    </sheetView>
  </sheetViews>
  <sheetFormatPr defaultRowHeight="15" x14ac:dyDescent="0.25"/>
  <sheetData>
    <row r="2" spans="2:2" x14ac:dyDescent="0.25">
      <c r="B2">
        <v>0</v>
      </c>
    </row>
    <row r="3" spans="2:2" x14ac:dyDescent="0.25">
      <c r="B3">
        <v>1</v>
      </c>
    </row>
    <row r="4" spans="2:2" x14ac:dyDescent="0.25">
      <c r="B4">
        <v>2</v>
      </c>
    </row>
    <row r="5" spans="2:2" x14ac:dyDescent="0.25">
      <c r="B5">
        <v>3</v>
      </c>
    </row>
    <row r="6" spans="2:2" x14ac:dyDescent="0.25">
      <c r="B6">
        <v>4</v>
      </c>
    </row>
    <row r="7" spans="2:2" x14ac:dyDescent="0.25">
      <c r="B7">
        <v>5</v>
      </c>
    </row>
    <row r="8" spans="2:2" x14ac:dyDescent="0.25">
      <c r="B8">
        <v>6</v>
      </c>
    </row>
    <row r="9" spans="2:2" x14ac:dyDescent="0.25">
      <c r="B9">
        <v>7</v>
      </c>
    </row>
    <row r="10" spans="2:2" x14ac:dyDescent="0.25">
      <c r="B10">
        <v>8</v>
      </c>
    </row>
    <row r="11" spans="2:2" x14ac:dyDescent="0.25">
      <c r="B11">
        <v>9</v>
      </c>
    </row>
    <row r="12" spans="2:2" x14ac:dyDescent="0.25">
      <c r="B12">
        <v>10</v>
      </c>
    </row>
    <row r="13" spans="2:2" x14ac:dyDescent="0.25">
      <c r="B13">
        <v>11</v>
      </c>
    </row>
    <row r="14" spans="2:2" x14ac:dyDescent="0.25">
      <c r="B14">
        <v>12</v>
      </c>
    </row>
    <row r="15" spans="2:2" x14ac:dyDescent="0.25">
      <c r="B15">
        <v>13</v>
      </c>
    </row>
    <row r="16" spans="2:2" x14ac:dyDescent="0.25">
      <c r="B16">
        <v>14</v>
      </c>
    </row>
    <row r="17" spans="2:2" x14ac:dyDescent="0.25">
      <c r="B17">
        <v>15</v>
      </c>
    </row>
    <row r="18" spans="2:2" x14ac:dyDescent="0.25">
      <c r="B18">
        <v>16</v>
      </c>
    </row>
    <row r="19" spans="2:2" x14ac:dyDescent="0.25">
      <c r="B19">
        <v>17</v>
      </c>
    </row>
    <row r="20" spans="2:2" x14ac:dyDescent="0.25">
      <c r="B20">
        <v>18</v>
      </c>
    </row>
    <row r="21" spans="2:2" x14ac:dyDescent="0.25">
      <c r="B21">
        <v>19</v>
      </c>
    </row>
    <row r="22" spans="2:2" x14ac:dyDescent="0.25">
      <c r="B22">
        <v>20</v>
      </c>
    </row>
    <row r="23" spans="2:2" x14ac:dyDescent="0.25">
      <c r="B23">
        <v>21</v>
      </c>
    </row>
    <row r="24" spans="2:2" x14ac:dyDescent="0.25">
      <c r="B24">
        <v>22</v>
      </c>
    </row>
    <row r="25" spans="2:2" x14ac:dyDescent="0.25">
      <c r="B25">
        <v>23</v>
      </c>
    </row>
    <row r="26" spans="2:2" x14ac:dyDescent="0.25">
      <c r="B26">
        <v>24</v>
      </c>
    </row>
    <row r="27" spans="2:2" x14ac:dyDescent="0.25">
      <c r="B27">
        <v>25</v>
      </c>
    </row>
    <row r="28" spans="2:2" x14ac:dyDescent="0.25">
      <c r="B28">
        <v>26</v>
      </c>
    </row>
    <row r="29" spans="2:2" x14ac:dyDescent="0.25">
      <c r="B29">
        <v>27</v>
      </c>
    </row>
    <row r="30" spans="2:2" x14ac:dyDescent="0.25">
      <c r="B30">
        <v>28</v>
      </c>
    </row>
    <row r="31" spans="2:2" x14ac:dyDescent="0.25">
      <c r="B31">
        <v>29</v>
      </c>
    </row>
    <row r="32" spans="2:2" x14ac:dyDescent="0.25">
      <c r="B32">
        <v>30</v>
      </c>
    </row>
    <row r="33" spans="2:2" x14ac:dyDescent="0.25">
      <c r="B33">
        <v>31</v>
      </c>
    </row>
    <row r="34" spans="2:2" x14ac:dyDescent="0.25">
      <c r="B34">
        <v>32</v>
      </c>
    </row>
    <row r="35" spans="2:2" x14ac:dyDescent="0.25">
      <c r="B35">
        <v>33</v>
      </c>
    </row>
    <row r="36" spans="2:2" x14ac:dyDescent="0.25">
      <c r="B36">
        <v>34</v>
      </c>
    </row>
    <row r="37" spans="2:2" x14ac:dyDescent="0.25">
      <c r="B37">
        <v>35</v>
      </c>
    </row>
    <row r="38" spans="2:2" x14ac:dyDescent="0.25">
      <c r="B38">
        <v>36</v>
      </c>
    </row>
    <row r="39" spans="2:2" x14ac:dyDescent="0.25">
      <c r="B39">
        <v>37</v>
      </c>
    </row>
    <row r="40" spans="2:2" x14ac:dyDescent="0.25">
      <c r="B40">
        <v>38</v>
      </c>
    </row>
    <row r="41" spans="2:2" x14ac:dyDescent="0.25">
      <c r="B41">
        <v>39</v>
      </c>
    </row>
    <row r="42" spans="2:2" x14ac:dyDescent="0.25">
      <c r="B42">
        <v>40</v>
      </c>
    </row>
    <row r="43" spans="2:2" x14ac:dyDescent="0.25">
      <c r="B43">
        <v>41</v>
      </c>
    </row>
    <row r="44" spans="2:2" x14ac:dyDescent="0.25">
      <c r="B44">
        <v>42</v>
      </c>
    </row>
    <row r="45" spans="2:2" x14ac:dyDescent="0.25">
      <c r="B45">
        <v>43</v>
      </c>
    </row>
    <row r="46" spans="2:2" x14ac:dyDescent="0.25">
      <c r="B46">
        <v>44</v>
      </c>
    </row>
    <row r="47" spans="2:2" x14ac:dyDescent="0.25">
      <c r="B47">
        <v>45</v>
      </c>
    </row>
    <row r="48" spans="2:2" x14ac:dyDescent="0.25">
      <c r="B48">
        <v>46</v>
      </c>
    </row>
    <row r="49" spans="2:2" x14ac:dyDescent="0.25">
      <c r="B49">
        <v>47</v>
      </c>
    </row>
    <row r="50" spans="2:2" x14ac:dyDescent="0.25">
      <c r="B50">
        <v>48</v>
      </c>
    </row>
    <row r="51" spans="2:2" x14ac:dyDescent="0.25">
      <c r="B51">
        <v>49</v>
      </c>
    </row>
    <row r="52" spans="2:2" x14ac:dyDescent="0.25">
      <c r="B52">
        <v>50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Definitive Entries</vt:lpstr>
      <vt:lpstr>Meals+Transport+Rooms+Beach Day</vt:lpstr>
      <vt:lpstr>Folha1</vt:lpstr>
      <vt:lpstr>'Definitive Entries'!Área_de_Impressão</vt:lpstr>
      <vt:lpstr>'Meals+Transport+Rooms+Beach Day'!Área_de_Impressão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Gaspar</dc:creator>
  <cp:keywords/>
  <dc:description/>
  <cp:lastModifiedBy>Fernando Gaspar</cp:lastModifiedBy>
  <cp:revision/>
  <cp:lastPrinted>2017-11-23T15:51:24Z</cp:lastPrinted>
  <dcterms:created xsi:type="dcterms:W3CDTF">2012-01-31T21:11:36Z</dcterms:created>
  <dcterms:modified xsi:type="dcterms:W3CDTF">2017-12-12T10:11:30Z</dcterms:modified>
  <cp:category/>
  <cp:contentStatus/>
</cp:coreProperties>
</file>